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edb55562002575/Dienstlich/Klima-und Energiebeauftragte/Klimaschule 2024/Klimaschule 2026/"/>
    </mc:Choice>
  </mc:AlternateContent>
  <xr:revisionPtr revIDLastSave="0" documentId="8_{D8412837-4F41-4AD7-9D3A-EEC82341760E}" xr6:coauthVersionLast="47" xr6:coauthVersionMax="47" xr10:uidLastSave="{00000000-0000-0000-0000-000000000000}"/>
  <bookViews>
    <workbookView xWindow="-108" yWindow="-108" windowWidth="23256" windowHeight="12456" xr2:uid="{00000000-000D-0000-FFFF-FFFF00000000}"/>
  </bookViews>
  <sheets>
    <sheet name="Planungsübersicht" sheetId="1" r:id="rId1"/>
    <sheet name="Energieverbräuche" sheetId="2" r:id="rId2"/>
    <sheet name="Faktoren" sheetId="3" r:id="rId3"/>
    <sheet name="CO2-Schulbilanz" sheetId="4" r:id="rId4"/>
    <sheet name="Anleitung" sheetId="5" r:id="rId5"/>
  </sheets>
  <definedNames>
    <definedName name="_xlnm.Print_Area" localSheetId="3">'CO2-Schulbilanz'!$B$3:$Z$16</definedName>
    <definedName name="_xlnm.Print_Area" localSheetId="1">Energieverbräuche!$C$2:$AD$43</definedName>
    <definedName name="_xlnm.Print_Area" localSheetId="2">Faktoren!$A$1:$Z$14</definedName>
    <definedName name="_xlnm.Print_Area" localSheetId="0">Planungsübersicht!$D$11:$AF$158</definedName>
    <definedName name="Gebäudeteil">Faktoren!#REF!</definedName>
    <definedName name="Z_A6AA0E88_0E45_4814_B902_F1105CB400F0_.wvu.Cols" localSheetId="0" hidden="1">Planungsübersicht!$A:$A</definedName>
    <definedName name="Z_A6AA0E88_0E45_4814_B902_F1105CB400F0_.wvu.PrintArea" localSheetId="3" hidden="1">'CO2-Schulbilanz'!$B$3:$P$16</definedName>
    <definedName name="Z_A6AA0E88_0E45_4814_B902_F1105CB400F0_.wvu.PrintArea" localSheetId="1" hidden="1">Energieverbräuche!$E$2:$T$34</definedName>
    <definedName name="Z_A6AA0E88_0E45_4814_B902_F1105CB400F0_.wvu.PrintArea" localSheetId="0" hidden="1">Planungsübersicht!$C$12:$L$151</definedName>
    <definedName name="Z_A6AA0E88_0E45_4814_B902_F1105CB400F0_.wvu.Rows" localSheetId="3" hidden="1">'CO2-Schulbilanz'!#REF!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1" l="1"/>
  <c r="L46" i="1" s="1"/>
  <c r="M46" i="1" s="1"/>
  <c r="N46" i="1" s="1"/>
  <c r="O46" i="1" s="1"/>
  <c r="P46" i="1" s="1"/>
  <c r="Q46" i="1" s="1"/>
  <c r="R46" i="1" s="1"/>
  <c r="S46" i="1" s="1"/>
  <c r="T46" i="1" s="1"/>
  <c r="U46" i="1" s="1"/>
  <c r="V46" i="1" s="1"/>
  <c r="W46" i="1" s="1"/>
  <c r="X46" i="1" s="1"/>
  <c r="Y46" i="1" s="1"/>
  <c r="Z46" i="1" s="1"/>
  <c r="AA46" i="1" s="1"/>
  <c r="AB46" i="1" s="1"/>
  <c r="AC46" i="1" s="1"/>
  <c r="AD46" i="1" s="1"/>
  <c r="AE46" i="1" s="1"/>
  <c r="AF46" i="1" s="1"/>
  <c r="K45" i="1"/>
  <c r="L45" i="1" s="1"/>
  <c r="M45" i="1" s="1"/>
  <c r="N45" i="1" s="1"/>
  <c r="O45" i="1" s="1"/>
  <c r="P45" i="1" s="1"/>
  <c r="Q45" i="1" s="1"/>
  <c r="R45" i="1" s="1"/>
  <c r="S45" i="1" s="1"/>
  <c r="T45" i="1" s="1"/>
  <c r="U45" i="1" s="1"/>
  <c r="V45" i="1" s="1"/>
  <c r="W45" i="1" s="1"/>
  <c r="X45" i="1" s="1"/>
  <c r="Y45" i="1" s="1"/>
  <c r="Z45" i="1" s="1"/>
  <c r="AA45" i="1" s="1"/>
  <c r="AB45" i="1" s="1"/>
  <c r="AC45" i="1" s="1"/>
  <c r="AD45" i="1" s="1"/>
  <c r="AE45" i="1" s="1"/>
  <c r="AF45" i="1" s="1"/>
  <c r="K42" i="1"/>
  <c r="L42" i="1" s="1"/>
  <c r="M42" i="1" s="1"/>
  <c r="N42" i="1" s="1"/>
  <c r="O42" i="1" s="1"/>
  <c r="P42" i="1" s="1"/>
  <c r="Q42" i="1" s="1"/>
  <c r="R42" i="1" s="1"/>
  <c r="S42" i="1" s="1"/>
  <c r="T42" i="1" s="1"/>
  <c r="U42" i="1" s="1"/>
  <c r="V42" i="1" s="1"/>
  <c r="W42" i="1" s="1"/>
  <c r="X42" i="1" s="1"/>
  <c r="Y42" i="1" s="1"/>
  <c r="Z42" i="1" s="1"/>
  <c r="AA42" i="1" s="1"/>
  <c r="AB42" i="1" s="1"/>
  <c r="AC42" i="1" s="1"/>
  <c r="AD42" i="1" s="1"/>
  <c r="AE42" i="1" s="1"/>
  <c r="AF42" i="1" s="1"/>
  <c r="K36" i="1"/>
  <c r="L36" i="1" s="1"/>
  <c r="M36" i="1" s="1"/>
  <c r="N36" i="1" s="1"/>
  <c r="O36" i="1" s="1"/>
  <c r="P36" i="1" s="1"/>
  <c r="Q36" i="1" s="1"/>
  <c r="R36" i="1" s="1"/>
  <c r="S36" i="1" s="1"/>
  <c r="T36" i="1" s="1"/>
  <c r="U36" i="1" s="1"/>
  <c r="V36" i="1" s="1"/>
  <c r="W36" i="1" s="1"/>
  <c r="X36" i="1" s="1"/>
  <c r="Y36" i="1" s="1"/>
  <c r="Z36" i="1" s="1"/>
  <c r="AA36" i="1" s="1"/>
  <c r="AB36" i="1" s="1"/>
  <c r="AC36" i="1" s="1"/>
  <c r="AD36" i="1" s="1"/>
  <c r="AE36" i="1" s="1"/>
  <c r="AF36" i="1" s="1"/>
  <c r="K37" i="1"/>
  <c r="L37" i="1" s="1"/>
  <c r="M37" i="1" s="1"/>
  <c r="N37" i="1" s="1"/>
  <c r="O37" i="1" s="1"/>
  <c r="P37" i="1" s="1"/>
  <c r="Q37" i="1" s="1"/>
  <c r="R37" i="1" s="1"/>
  <c r="S37" i="1" s="1"/>
  <c r="T37" i="1" s="1"/>
  <c r="U37" i="1" s="1"/>
  <c r="V37" i="1" s="1"/>
  <c r="W37" i="1" s="1"/>
  <c r="X37" i="1" s="1"/>
  <c r="Y37" i="1" s="1"/>
  <c r="Z37" i="1" s="1"/>
  <c r="AA37" i="1" s="1"/>
  <c r="AB37" i="1" s="1"/>
  <c r="AC37" i="1" s="1"/>
  <c r="AD37" i="1" s="1"/>
  <c r="AE37" i="1" s="1"/>
  <c r="AF37" i="1" s="1"/>
  <c r="K39" i="1"/>
  <c r="L39" i="1" s="1"/>
  <c r="M39" i="1" s="1"/>
  <c r="N39" i="1" s="1"/>
  <c r="O39" i="1" s="1"/>
  <c r="P39" i="1" s="1"/>
  <c r="Q39" i="1" s="1"/>
  <c r="R39" i="1" s="1"/>
  <c r="S39" i="1" s="1"/>
  <c r="T39" i="1" s="1"/>
  <c r="U39" i="1" s="1"/>
  <c r="V39" i="1" s="1"/>
  <c r="W39" i="1" s="1"/>
  <c r="X39" i="1" s="1"/>
  <c r="Y39" i="1" s="1"/>
  <c r="Z39" i="1" s="1"/>
  <c r="AA39" i="1" s="1"/>
  <c r="AB39" i="1" s="1"/>
  <c r="AC39" i="1" s="1"/>
  <c r="AD39" i="1" s="1"/>
  <c r="AE39" i="1" s="1"/>
  <c r="AF39" i="1" s="1"/>
  <c r="K104" i="1" l="1"/>
  <c r="L104" i="1" s="1"/>
  <c r="M104" i="1" s="1"/>
  <c r="N104" i="1" s="1"/>
  <c r="O104" i="1" s="1"/>
  <c r="P104" i="1" s="1"/>
  <c r="Q104" i="1" s="1"/>
  <c r="R104" i="1" s="1"/>
  <c r="S104" i="1" s="1"/>
  <c r="T104" i="1" s="1"/>
  <c r="U104" i="1" s="1"/>
  <c r="V104" i="1" s="1"/>
  <c r="W104" i="1" s="1"/>
  <c r="X104" i="1" s="1"/>
  <c r="Y104" i="1" s="1"/>
  <c r="Z104" i="1" s="1"/>
  <c r="AA104" i="1" s="1"/>
  <c r="AB104" i="1" s="1"/>
  <c r="AC104" i="1" s="1"/>
  <c r="AD104" i="1" s="1"/>
  <c r="AE104" i="1" s="1"/>
  <c r="AF104" i="1" s="1"/>
  <c r="K105" i="1"/>
  <c r="L105" i="1" s="1"/>
  <c r="M105" i="1" s="1"/>
  <c r="N105" i="1" s="1"/>
  <c r="O105" i="1" s="1"/>
  <c r="P105" i="1" s="1"/>
  <c r="Q105" i="1" s="1"/>
  <c r="R105" i="1" s="1"/>
  <c r="S105" i="1" s="1"/>
  <c r="T105" i="1" s="1"/>
  <c r="U105" i="1" s="1"/>
  <c r="V105" i="1" s="1"/>
  <c r="W105" i="1" s="1"/>
  <c r="X105" i="1" s="1"/>
  <c r="Y105" i="1" s="1"/>
  <c r="Z105" i="1" s="1"/>
  <c r="AA105" i="1" s="1"/>
  <c r="AB105" i="1" s="1"/>
  <c r="AC105" i="1" s="1"/>
  <c r="AD105" i="1" s="1"/>
  <c r="AE105" i="1" s="1"/>
  <c r="AF105" i="1" s="1"/>
  <c r="K106" i="1"/>
  <c r="L106" i="1" s="1"/>
  <c r="M106" i="1" s="1"/>
  <c r="N106" i="1" s="1"/>
  <c r="O106" i="1" s="1"/>
  <c r="P106" i="1" s="1"/>
  <c r="Q106" i="1" s="1"/>
  <c r="R106" i="1" s="1"/>
  <c r="S106" i="1" s="1"/>
  <c r="T106" i="1" s="1"/>
  <c r="U106" i="1" s="1"/>
  <c r="V106" i="1" s="1"/>
  <c r="W106" i="1" s="1"/>
  <c r="X106" i="1" s="1"/>
  <c r="Y106" i="1" s="1"/>
  <c r="Z106" i="1" s="1"/>
  <c r="AA106" i="1" s="1"/>
  <c r="AB106" i="1" s="1"/>
  <c r="AC106" i="1" s="1"/>
  <c r="AD106" i="1" s="1"/>
  <c r="AE106" i="1" s="1"/>
  <c r="AF106" i="1" s="1"/>
  <c r="K107" i="1"/>
  <c r="L107" i="1" s="1"/>
  <c r="M107" i="1" s="1"/>
  <c r="N107" i="1" s="1"/>
  <c r="O107" i="1" s="1"/>
  <c r="P107" i="1" s="1"/>
  <c r="Q107" i="1" s="1"/>
  <c r="R107" i="1" s="1"/>
  <c r="S107" i="1" s="1"/>
  <c r="T107" i="1" s="1"/>
  <c r="U107" i="1" s="1"/>
  <c r="V107" i="1" s="1"/>
  <c r="W107" i="1" s="1"/>
  <c r="X107" i="1" s="1"/>
  <c r="Y107" i="1" s="1"/>
  <c r="Z107" i="1" s="1"/>
  <c r="AA107" i="1" s="1"/>
  <c r="AB107" i="1" s="1"/>
  <c r="AC107" i="1" s="1"/>
  <c r="AD107" i="1" s="1"/>
  <c r="AE107" i="1" s="1"/>
  <c r="AF107" i="1" s="1"/>
  <c r="K108" i="1"/>
  <c r="L108" i="1" s="1"/>
  <c r="M108" i="1" s="1"/>
  <c r="N108" i="1" s="1"/>
  <c r="O108" i="1" s="1"/>
  <c r="P108" i="1" s="1"/>
  <c r="Q108" i="1" s="1"/>
  <c r="R108" i="1" s="1"/>
  <c r="S108" i="1" s="1"/>
  <c r="T108" i="1" s="1"/>
  <c r="U108" i="1" s="1"/>
  <c r="V108" i="1" s="1"/>
  <c r="W108" i="1" s="1"/>
  <c r="X108" i="1" s="1"/>
  <c r="Y108" i="1" s="1"/>
  <c r="Z108" i="1" s="1"/>
  <c r="AA108" i="1" s="1"/>
  <c r="AB108" i="1" s="1"/>
  <c r="AC108" i="1" s="1"/>
  <c r="AD108" i="1" s="1"/>
  <c r="AE108" i="1" s="1"/>
  <c r="AF108" i="1" s="1"/>
  <c r="K109" i="1"/>
  <c r="L109" i="1" s="1"/>
  <c r="M109" i="1" s="1"/>
  <c r="N109" i="1" s="1"/>
  <c r="O109" i="1" s="1"/>
  <c r="P109" i="1" s="1"/>
  <c r="Q109" i="1" s="1"/>
  <c r="R109" i="1" s="1"/>
  <c r="S109" i="1" s="1"/>
  <c r="T109" i="1" s="1"/>
  <c r="U109" i="1" s="1"/>
  <c r="V109" i="1" s="1"/>
  <c r="W109" i="1" s="1"/>
  <c r="X109" i="1" s="1"/>
  <c r="Y109" i="1" s="1"/>
  <c r="Z109" i="1" s="1"/>
  <c r="AA109" i="1" s="1"/>
  <c r="AB109" i="1" s="1"/>
  <c r="AC109" i="1" s="1"/>
  <c r="AD109" i="1" s="1"/>
  <c r="AE109" i="1" s="1"/>
  <c r="AF109" i="1" s="1"/>
  <c r="K110" i="1"/>
  <c r="L110" i="1" s="1"/>
  <c r="M110" i="1" s="1"/>
  <c r="N110" i="1" s="1"/>
  <c r="O110" i="1" s="1"/>
  <c r="P110" i="1" s="1"/>
  <c r="Q110" i="1" s="1"/>
  <c r="R110" i="1" s="1"/>
  <c r="S110" i="1" s="1"/>
  <c r="T110" i="1" s="1"/>
  <c r="U110" i="1" s="1"/>
  <c r="V110" i="1" s="1"/>
  <c r="W110" i="1" s="1"/>
  <c r="X110" i="1" s="1"/>
  <c r="Y110" i="1" s="1"/>
  <c r="Z110" i="1" s="1"/>
  <c r="AA110" i="1" s="1"/>
  <c r="AB110" i="1" s="1"/>
  <c r="AC110" i="1" s="1"/>
  <c r="AD110" i="1" s="1"/>
  <c r="AE110" i="1" s="1"/>
  <c r="AF110" i="1" s="1"/>
  <c r="K156" i="1"/>
  <c r="L156" i="1" s="1"/>
  <c r="M156" i="1" s="1"/>
  <c r="N156" i="1" s="1"/>
  <c r="O156" i="1" s="1"/>
  <c r="P156" i="1" s="1"/>
  <c r="Q156" i="1" s="1"/>
  <c r="R156" i="1" s="1"/>
  <c r="S156" i="1" s="1"/>
  <c r="T156" i="1" s="1"/>
  <c r="U156" i="1" s="1"/>
  <c r="V156" i="1" s="1"/>
  <c r="W156" i="1" s="1"/>
  <c r="X156" i="1" s="1"/>
  <c r="Y156" i="1" s="1"/>
  <c r="Z156" i="1" s="1"/>
  <c r="AA156" i="1" s="1"/>
  <c r="AB156" i="1" s="1"/>
  <c r="AC156" i="1" s="1"/>
  <c r="AD156" i="1" s="1"/>
  <c r="AE156" i="1" s="1"/>
  <c r="AF156" i="1" s="1"/>
  <c r="K61" i="1"/>
  <c r="L61" i="1" s="1"/>
  <c r="M61" i="1" s="1"/>
  <c r="N61" i="1" s="1"/>
  <c r="O61" i="1" s="1"/>
  <c r="P61" i="1" s="1"/>
  <c r="Q61" i="1" s="1"/>
  <c r="R61" i="1" s="1"/>
  <c r="S61" i="1" s="1"/>
  <c r="T61" i="1" s="1"/>
  <c r="U61" i="1" s="1"/>
  <c r="V61" i="1" s="1"/>
  <c r="W61" i="1" s="1"/>
  <c r="X61" i="1" s="1"/>
  <c r="Y61" i="1" s="1"/>
  <c r="Z61" i="1" s="1"/>
  <c r="AA61" i="1" s="1"/>
  <c r="AB61" i="1" s="1"/>
  <c r="AC61" i="1" s="1"/>
  <c r="AD61" i="1" s="1"/>
  <c r="AE61" i="1" s="1"/>
  <c r="AF61" i="1" s="1"/>
  <c r="K64" i="1"/>
  <c r="L64" i="1" s="1"/>
  <c r="M64" i="1" s="1"/>
  <c r="N64" i="1" s="1"/>
  <c r="O64" i="1" s="1"/>
  <c r="P64" i="1" s="1"/>
  <c r="Q64" i="1" s="1"/>
  <c r="R64" i="1" s="1"/>
  <c r="S64" i="1" s="1"/>
  <c r="T64" i="1" s="1"/>
  <c r="U64" i="1" s="1"/>
  <c r="V64" i="1" s="1"/>
  <c r="W64" i="1" s="1"/>
  <c r="X64" i="1" s="1"/>
  <c r="Y64" i="1" s="1"/>
  <c r="Z64" i="1" s="1"/>
  <c r="AA64" i="1" s="1"/>
  <c r="AB64" i="1" s="1"/>
  <c r="AC64" i="1" s="1"/>
  <c r="AD64" i="1" s="1"/>
  <c r="AE64" i="1" s="1"/>
  <c r="AF64" i="1" s="1"/>
  <c r="K66" i="1"/>
  <c r="L66" i="1" s="1"/>
  <c r="M66" i="1" s="1"/>
  <c r="N66" i="1" s="1"/>
  <c r="O66" i="1" s="1"/>
  <c r="P66" i="1" s="1"/>
  <c r="Q66" i="1" s="1"/>
  <c r="R66" i="1" s="1"/>
  <c r="S66" i="1" s="1"/>
  <c r="T66" i="1" s="1"/>
  <c r="U66" i="1" s="1"/>
  <c r="V66" i="1" s="1"/>
  <c r="W66" i="1" s="1"/>
  <c r="X66" i="1" s="1"/>
  <c r="Y66" i="1" s="1"/>
  <c r="Z66" i="1" s="1"/>
  <c r="AA66" i="1" s="1"/>
  <c r="AB66" i="1" s="1"/>
  <c r="AC66" i="1" s="1"/>
  <c r="AD66" i="1" s="1"/>
  <c r="AE66" i="1" s="1"/>
  <c r="AF66" i="1" s="1"/>
  <c r="K60" i="1"/>
  <c r="L60" i="1" s="1"/>
  <c r="M60" i="1" s="1"/>
  <c r="N60" i="1" s="1"/>
  <c r="O60" i="1" s="1"/>
  <c r="P60" i="1" s="1"/>
  <c r="Q60" i="1" s="1"/>
  <c r="R60" i="1" s="1"/>
  <c r="S60" i="1" s="1"/>
  <c r="T60" i="1" s="1"/>
  <c r="U60" i="1" s="1"/>
  <c r="V60" i="1" s="1"/>
  <c r="W60" i="1" s="1"/>
  <c r="X60" i="1" s="1"/>
  <c r="Y60" i="1" s="1"/>
  <c r="Z60" i="1" s="1"/>
  <c r="AA60" i="1" s="1"/>
  <c r="AB60" i="1" s="1"/>
  <c r="AC60" i="1" s="1"/>
  <c r="AD60" i="1" s="1"/>
  <c r="AE60" i="1" s="1"/>
  <c r="AF60" i="1" s="1"/>
  <c r="K50" i="1"/>
  <c r="L50" i="1" s="1"/>
  <c r="M50" i="1" s="1"/>
  <c r="N50" i="1" s="1"/>
  <c r="O50" i="1" s="1"/>
  <c r="P50" i="1" s="1"/>
  <c r="Q50" i="1" s="1"/>
  <c r="R50" i="1" s="1"/>
  <c r="S50" i="1" s="1"/>
  <c r="T50" i="1" s="1"/>
  <c r="U50" i="1" s="1"/>
  <c r="V50" i="1" s="1"/>
  <c r="W50" i="1" s="1"/>
  <c r="X50" i="1" s="1"/>
  <c r="Y50" i="1" s="1"/>
  <c r="Z50" i="1" s="1"/>
  <c r="AA50" i="1" s="1"/>
  <c r="AB50" i="1" s="1"/>
  <c r="AC50" i="1" s="1"/>
  <c r="AD50" i="1" s="1"/>
  <c r="AE50" i="1" s="1"/>
  <c r="AF50" i="1" s="1"/>
  <c r="K51" i="1"/>
  <c r="L51" i="1" s="1"/>
  <c r="M51" i="1" s="1"/>
  <c r="N51" i="1" s="1"/>
  <c r="O51" i="1" s="1"/>
  <c r="P51" i="1" s="1"/>
  <c r="Q51" i="1" s="1"/>
  <c r="R51" i="1" s="1"/>
  <c r="S51" i="1" s="1"/>
  <c r="T51" i="1" s="1"/>
  <c r="U51" i="1" s="1"/>
  <c r="V51" i="1" s="1"/>
  <c r="W51" i="1" s="1"/>
  <c r="X51" i="1" s="1"/>
  <c r="Y51" i="1" s="1"/>
  <c r="Z51" i="1" s="1"/>
  <c r="AA51" i="1" s="1"/>
  <c r="AB51" i="1" s="1"/>
  <c r="AC51" i="1" s="1"/>
  <c r="AD51" i="1" s="1"/>
  <c r="AE51" i="1" s="1"/>
  <c r="AF51" i="1" s="1"/>
  <c r="K52" i="1"/>
  <c r="L52" i="1" s="1"/>
  <c r="M52" i="1" s="1"/>
  <c r="N52" i="1" s="1"/>
  <c r="O52" i="1" s="1"/>
  <c r="P52" i="1" s="1"/>
  <c r="Q52" i="1" s="1"/>
  <c r="R52" i="1" s="1"/>
  <c r="S52" i="1" s="1"/>
  <c r="T52" i="1" s="1"/>
  <c r="U52" i="1" s="1"/>
  <c r="V52" i="1" s="1"/>
  <c r="W52" i="1" s="1"/>
  <c r="X52" i="1" s="1"/>
  <c r="Y52" i="1" s="1"/>
  <c r="Z52" i="1" s="1"/>
  <c r="AA52" i="1" s="1"/>
  <c r="AB52" i="1" s="1"/>
  <c r="AC52" i="1" s="1"/>
  <c r="AD52" i="1" s="1"/>
  <c r="AE52" i="1" s="1"/>
  <c r="AF52" i="1" s="1"/>
  <c r="K53" i="1"/>
  <c r="L53" i="1" s="1"/>
  <c r="M53" i="1" s="1"/>
  <c r="N53" i="1" s="1"/>
  <c r="O53" i="1" s="1"/>
  <c r="P53" i="1" s="1"/>
  <c r="Q53" i="1" s="1"/>
  <c r="R53" i="1" s="1"/>
  <c r="S53" i="1" s="1"/>
  <c r="T53" i="1" s="1"/>
  <c r="U53" i="1" s="1"/>
  <c r="V53" i="1" s="1"/>
  <c r="W53" i="1" s="1"/>
  <c r="X53" i="1" s="1"/>
  <c r="Y53" i="1" s="1"/>
  <c r="Z53" i="1" s="1"/>
  <c r="AA53" i="1" s="1"/>
  <c r="AB53" i="1" s="1"/>
  <c r="AC53" i="1" s="1"/>
  <c r="AD53" i="1" s="1"/>
  <c r="AE53" i="1" s="1"/>
  <c r="AF53" i="1" s="1"/>
  <c r="K54" i="1"/>
  <c r="L54" i="1" s="1"/>
  <c r="M54" i="1" s="1"/>
  <c r="N54" i="1" s="1"/>
  <c r="O54" i="1" s="1"/>
  <c r="P54" i="1" s="1"/>
  <c r="Q54" i="1" s="1"/>
  <c r="R54" i="1" s="1"/>
  <c r="S54" i="1" s="1"/>
  <c r="T54" i="1" s="1"/>
  <c r="U54" i="1" s="1"/>
  <c r="V54" i="1" s="1"/>
  <c r="W54" i="1" s="1"/>
  <c r="X54" i="1" s="1"/>
  <c r="Y54" i="1" s="1"/>
  <c r="Z54" i="1" s="1"/>
  <c r="AA54" i="1" s="1"/>
  <c r="AB54" i="1" s="1"/>
  <c r="AC54" i="1" s="1"/>
  <c r="AD54" i="1" s="1"/>
  <c r="AE54" i="1" s="1"/>
  <c r="AF54" i="1" s="1"/>
  <c r="K48" i="1"/>
  <c r="L48" i="1" s="1"/>
  <c r="M48" i="1" s="1"/>
  <c r="N48" i="1" s="1"/>
  <c r="O48" i="1" s="1"/>
  <c r="P48" i="1" s="1"/>
  <c r="Q48" i="1" s="1"/>
  <c r="R48" i="1" s="1"/>
  <c r="S48" i="1" s="1"/>
  <c r="T48" i="1" s="1"/>
  <c r="U48" i="1" s="1"/>
  <c r="V48" i="1" s="1"/>
  <c r="W48" i="1" s="1"/>
  <c r="X48" i="1" s="1"/>
  <c r="Y48" i="1" s="1"/>
  <c r="Z48" i="1" s="1"/>
  <c r="AA48" i="1" s="1"/>
  <c r="AB48" i="1" s="1"/>
  <c r="AC48" i="1" s="1"/>
  <c r="AD48" i="1" s="1"/>
  <c r="AE48" i="1" s="1"/>
  <c r="AF48" i="1" s="1"/>
  <c r="Z3" i="4" l="1"/>
  <c r="Y3" i="4"/>
  <c r="X3" i="4"/>
  <c r="W3" i="4"/>
  <c r="V3" i="4"/>
  <c r="U3" i="4"/>
  <c r="T3" i="4"/>
  <c r="S3" i="4"/>
  <c r="R3" i="4"/>
  <c r="Q3" i="4"/>
  <c r="P3" i="4"/>
  <c r="O3" i="4"/>
  <c r="N3" i="4"/>
  <c r="M3" i="4"/>
  <c r="L3" i="4"/>
  <c r="K3" i="4"/>
  <c r="J3" i="4"/>
  <c r="I3" i="4"/>
  <c r="H3" i="4"/>
  <c r="G3" i="4"/>
  <c r="F3" i="4"/>
  <c r="E3" i="4"/>
  <c r="D3" i="4"/>
  <c r="C3" i="4"/>
  <c r="B3" i="4"/>
  <c r="D13" i="3"/>
  <c r="E13" i="3" s="1"/>
  <c r="F13" i="3" s="1"/>
  <c r="G13" i="3" s="1"/>
  <c r="H13" i="3" s="1"/>
  <c r="I13" i="3" s="1"/>
  <c r="J13" i="3" s="1"/>
  <c r="K13" i="3" s="1"/>
  <c r="L13" i="3" s="1"/>
  <c r="M13" i="3" s="1"/>
  <c r="N13" i="3" s="1"/>
  <c r="O13" i="3" s="1"/>
  <c r="P13" i="3" s="1"/>
  <c r="Q13" i="3" s="1"/>
  <c r="R13" i="3" s="1"/>
  <c r="S13" i="3" s="1"/>
  <c r="T13" i="3" s="1"/>
  <c r="U13" i="3" s="1"/>
  <c r="V13" i="3" s="1"/>
  <c r="W13" i="3" s="1"/>
  <c r="X13" i="3" s="1"/>
  <c r="Y13" i="3" s="1"/>
  <c r="Z13" i="3" s="1"/>
  <c r="D11" i="3"/>
  <c r="E11" i="3" s="1"/>
  <c r="F11" i="3" s="1"/>
  <c r="G11" i="3" s="1"/>
  <c r="H11" i="3" s="1"/>
  <c r="I11" i="3" s="1"/>
  <c r="J11" i="3" s="1"/>
  <c r="K11" i="3" s="1"/>
  <c r="L11" i="3" s="1"/>
  <c r="M11" i="3" s="1"/>
  <c r="N11" i="3" s="1"/>
  <c r="O11" i="3" s="1"/>
  <c r="P11" i="3" s="1"/>
  <c r="Q11" i="3" s="1"/>
  <c r="R11" i="3" s="1"/>
  <c r="S11" i="3" s="1"/>
  <c r="T11" i="3" s="1"/>
  <c r="U11" i="3" s="1"/>
  <c r="V11" i="3" s="1"/>
  <c r="W11" i="3" s="1"/>
  <c r="X11" i="3" s="1"/>
  <c r="Y11" i="3" s="1"/>
  <c r="Z11" i="3" s="1"/>
  <c r="D9" i="3"/>
  <c r="E9" i="3" s="1"/>
  <c r="F9" i="3" s="1"/>
  <c r="G9" i="3" s="1"/>
  <c r="H9" i="3" s="1"/>
  <c r="I9" i="3" s="1"/>
  <c r="J9" i="3" s="1"/>
  <c r="K9" i="3" s="1"/>
  <c r="L9" i="3" s="1"/>
  <c r="M9" i="3" s="1"/>
  <c r="N9" i="3" s="1"/>
  <c r="O9" i="3" s="1"/>
  <c r="P9" i="3" s="1"/>
  <c r="Q9" i="3" s="1"/>
  <c r="R9" i="3" s="1"/>
  <c r="D8" i="3"/>
  <c r="E8" i="3" s="1"/>
  <c r="F8" i="3" s="1"/>
  <c r="G8" i="3" s="1"/>
  <c r="H8" i="3" s="1"/>
  <c r="I8" i="3" s="1"/>
  <c r="J8" i="3" s="1"/>
  <c r="K8" i="3" s="1"/>
  <c r="L8" i="3" s="1"/>
  <c r="M8" i="3" s="1"/>
  <c r="N8" i="3" s="1"/>
  <c r="O8" i="3" s="1"/>
  <c r="P8" i="3" s="1"/>
  <c r="Q8" i="3" s="1"/>
  <c r="R8" i="3" s="1"/>
  <c r="S8" i="3" s="1"/>
  <c r="T8" i="3" s="1"/>
  <c r="U8" i="3" s="1"/>
  <c r="V8" i="3" s="1"/>
  <c r="W8" i="3" s="1"/>
  <c r="X8" i="3" s="1"/>
  <c r="Y8" i="3" s="1"/>
  <c r="Z8" i="3" s="1"/>
  <c r="Z6" i="3"/>
  <c r="Y6" i="3"/>
  <c r="X6" i="3"/>
  <c r="W6" i="3"/>
  <c r="V6" i="3"/>
  <c r="U6" i="3"/>
  <c r="T6" i="3"/>
  <c r="S6" i="3"/>
  <c r="R6" i="3"/>
  <c r="Q6" i="3"/>
  <c r="P6" i="3"/>
  <c r="O6" i="3"/>
  <c r="N6" i="3"/>
  <c r="M6" i="3"/>
  <c r="L6" i="3"/>
  <c r="K6" i="3"/>
  <c r="J6" i="3"/>
  <c r="I6" i="3"/>
  <c r="H6" i="3"/>
  <c r="G6" i="3"/>
  <c r="F6" i="3"/>
  <c r="E6" i="3"/>
  <c r="D6" i="3"/>
  <c r="C6" i="3"/>
  <c r="AD43" i="2"/>
  <c r="AC43" i="2"/>
  <c r="AB43" i="2"/>
  <c r="AA43" i="2"/>
  <c r="Z43" i="2"/>
  <c r="Y43" i="2"/>
  <c r="X43" i="2"/>
  <c r="W43" i="2"/>
  <c r="V43" i="2"/>
  <c r="U43" i="2"/>
  <c r="T43" i="2"/>
  <c r="S43" i="2"/>
  <c r="R43" i="2"/>
  <c r="Q43" i="2"/>
  <c r="P43" i="2"/>
  <c r="O43" i="2"/>
  <c r="N43" i="2"/>
  <c r="M43" i="2"/>
  <c r="L43" i="2"/>
  <c r="K43" i="2"/>
  <c r="J43" i="2"/>
  <c r="I43" i="2"/>
  <c r="H43" i="2"/>
  <c r="G43" i="2"/>
  <c r="C13" i="4" s="1"/>
  <c r="AD38" i="2"/>
  <c r="AC38" i="2"/>
  <c r="AB38" i="2"/>
  <c r="AA38" i="2"/>
  <c r="Z38" i="2"/>
  <c r="Y38" i="2"/>
  <c r="X38" i="2"/>
  <c r="W38" i="2"/>
  <c r="V38" i="2"/>
  <c r="U38" i="2"/>
  <c r="T38" i="2"/>
  <c r="S38" i="2"/>
  <c r="R38" i="2"/>
  <c r="Q38" i="2"/>
  <c r="P38" i="2"/>
  <c r="O38" i="2"/>
  <c r="N38" i="2"/>
  <c r="M38" i="2"/>
  <c r="L38" i="2"/>
  <c r="K38" i="2"/>
  <c r="J38" i="2"/>
  <c r="I38" i="2"/>
  <c r="H38" i="2"/>
  <c r="G38" i="2"/>
  <c r="C12" i="4" s="1"/>
  <c r="AD33" i="2"/>
  <c r="AC33" i="2"/>
  <c r="AB33" i="2"/>
  <c r="AA33" i="2"/>
  <c r="Z33" i="2"/>
  <c r="Y33" i="2"/>
  <c r="X33" i="2"/>
  <c r="W33" i="2"/>
  <c r="V33" i="2"/>
  <c r="U33" i="2"/>
  <c r="T33" i="2"/>
  <c r="S33" i="2"/>
  <c r="R33" i="2"/>
  <c r="Q33" i="2"/>
  <c r="P33" i="2"/>
  <c r="O33" i="2"/>
  <c r="N33" i="2"/>
  <c r="M33" i="2"/>
  <c r="L33" i="2"/>
  <c r="K33" i="2"/>
  <c r="J33" i="2"/>
  <c r="I33" i="2"/>
  <c r="H33" i="2"/>
  <c r="G33" i="2"/>
  <c r="C11" i="4" s="1"/>
  <c r="AD28" i="2"/>
  <c r="AC28" i="2"/>
  <c r="AB28" i="2"/>
  <c r="AA28" i="2"/>
  <c r="Z28" i="2"/>
  <c r="Y28" i="2"/>
  <c r="X28" i="2"/>
  <c r="W28" i="2"/>
  <c r="V28" i="2"/>
  <c r="U28" i="2"/>
  <c r="T28" i="2"/>
  <c r="S28" i="2"/>
  <c r="R28" i="2"/>
  <c r="Q28" i="2"/>
  <c r="P28" i="2"/>
  <c r="O28" i="2"/>
  <c r="N28" i="2"/>
  <c r="M28" i="2"/>
  <c r="L28" i="2"/>
  <c r="K28" i="2"/>
  <c r="J28" i="2"/>
  <c r="F10" i="4" s="1"/>
  <c r="I28" i="2"/>
  <c r="E10" i="4" s="1"/>
  <c r="H28" i="2"/>
  <c r="G28" i="2"/>
  <c r="C10" i="4" s="1"/>
  <c r="AD21" i="2"/>
  <c r="AC21" i="2"/>
  <c r="AB21" i="2"/>
  <c r="AA21" i="2"/>
  <c r="Z21" i="2"/>
  <c r="Y21" i="2"/>
  <c r="X21" i="2"/>
  <c r="W21" i="2"/>
  <c r="V21" i="2"/>
  <c r="U21" i="2"/>
  <c r="T21" i="2"/>
  <c r="S21" i="2"/>
  <c r="R21" i="2"/>
  <c r="Q21" i="2"/>
  <c r="P21" i="2"/>
  <c r="O21" i="2"/>
  <c r="N21" i="2"/>
  <c r="M21" i="2"/>
  <c r="L21" i="2"/>
  <c r="K21" i="2"/>
  <c r="K22" i="2" s="1"/>
  <c r="J21" i="2"/>
  <c r="J22" i="2" s="1"/>
  <c r="I21" i="2"/>
  <c r="I22" i="2" s="1"/>
  <c r="H21" i="2"/>
  <c r="H22" i="2" s="1"/>
  <c r="G21" i="2"/>
  <c r="G22" i="2" s="1"/>
  <c r="AD15" i="2"/>
  <c r="AC15" i="2"/>
  <c r="AB15" i="2"/>
  <c r="AA15" i="2"/>
  <c r="Z15" i="2"/>
  <c r="Y15" i="2"/>
  <c r="X15" i="2"/>
  <c r="W15" i="2"/>
  <c r="V15" i="2"/>
  <c r="U15" i="2"/>
  <c r="T15" i="2"/>
  <c r="S15" i="2"/>
  <c r="R15" i="2"/>
  <c r="Q15" i="2"/>
  <c r="P15" i="2"/>
  <c r="O15" i="2"/>
  <c r="N15" i="2"/>
  <c r="M15" i="2"/>
  <c r="L15" i="2"/>
  <c r="K15" i="2"/>
  <c r="K16" i="2" s="1"/>
  <c r="J15" i="2"/>
  <c r="J16" i="2" s="1"/>
  <c r="I15" i="2"/>
  <c r="I16" i="2" s="1"/>
  <c r="H15" i="2"/>
  <c r="H16" i="2" s="1"/>
  <c r="G15" i="2"/>
  <c r="G16" i="2" s="1"/>
  <c r="AD9" i="2"/>
  <c r="AC9" i="2"/>
  <c r="AB9" i="2"/>
  <c r="AA9" i="2"/>
  <c r="Z9" i="2"/>
  <c r="Y9" i="2"/>
  <c r="X9" i="2"/>
  <c r="W9" i="2"/>
  <c r="V9" i="2"/>
  <c r="V23" i="2" s="1"/>
  <c r="U9" i="2"/>
  <c r="T9" i="2"/>
  <c r="S9" i="2"/>
  <c r="R9" i="2"/>
  <c r="Q9" i="2"/>
  <c r="P9" i="2"/>
  <c r="O9" i="2"/>
  <c r="O23" i="2" s="1"/>
  <c r="N9" i="2"/>
  <c r="M9" i="2"/>
  <c r="L9" i="2"/>
  <c r="K9" i="2"/>
  <c r="K10" i="2" s="1"/>
  <c r="J9" i="2"/>
  <c r="I9" i="2"/>
  <c r="H9" i="2"/>
  <c r="G9" i="2"/>
  <c r="G10" i="2" s="1"/>
  <c r="C3" i="2"/>
  <c r="K158" i="1"/>
  <c r="L158" i="1" s="1"/>
  <c r="M158" i="1" s="1"/>
  <c r="N158" i="1" s="1"/>
  <c r="O158" i="1" s="1"/>
  <c r="P158" i="1" s="1"/>
  <c r="Q158" i="1" s="1"/>
  <c r="R158" i="1" s="1"/>
  <c r="S158" i="1" s="1"/>
  <c r="T158" i="1" s="1"/>
  <c r="U158" i="1" s="1"/>
  <c r="V158" i="1" s="1"/>
  <c r="W158" i="1" s="1"/>
  <c r="X158" i="1" s="1"/>
  <c r="Y158" i="1" s="1"/>
  <c r="Z158" i="1" s="1"/>
  <c r="AA158" i="1" s="1"/>
  <c r="AB158" i="1" s="1"/>
  <c r="AC158" i="1" s="1"/>
  <c r="AD158" i="1" s="1"/>
  <c r="AE158" i="1" s="1"/>
  <c r="AF158" i="1" s="1"/>
  <c r="K157" i="1"/>
  <c r="L157" i="1" s="1"/>
  <c r="M157" i="1" s="1"/>
  <c r="N157" i="1" s="1"/>
  <c r="O157" i="1" s="1"/>
  <c r="P157" i="1" s="1"/>
  <c r="Q157" i="1" s="1"/>
  <c r="R157" i="1" s="1"/>
  <c r="S157" i="1" s="1"/>
  <c r="T157" i="1" s="1"/>
  <c r="U157" i="1" s="1"/>
  <c r="V157" i="1" s="1"/>
  <c r="W157" i="1" s="1"/>
  <c r="X157" i="1" s="1"/>
  <c r="Y157" i="1" s="1"/>
  <c r="Z157" i="1" s="1"/>
  <c r="AA157" i="1" s="1"/>
  <c r="AB157" i="1" s="1"/>
  <c r="AC157" i="1" s="1"/>
  <c r="AD157" i="1" s="1"/>
  <c r="AE157" i="1" s="1"/>
  <c r="AF157" i="1" s="1"/>
  <c r="K155" i="1"/>
  <c r="L155" i="1" s="1"/>
  <c r="M155" i="1" s="1"/>
  <c r="N155" i="1" s="1"/>
  <c r="O155" i="1" s="1"/>
  <c r="P155" i="1" s="1"/>
  <c r="Q155" i="1" s="1"/>
  <c r="R155" i="1" s="1"/>
  <c r="S155" i="1" s="1"/>
  <c r="T155" i="1" s="1"/>
  <c r="U155" i="1" s="1"/>
  <c r="V155" i="1" s="1"/>
  <c r="W155" i="1" s="1"/>
  <c r="X155" i="1" s="1"/>
  <c r="Y155" i="1" s="1"/>
  <c r="Z155" i="1" s="1"/>
  <c r="AA155" i="1" s="1"/>
  <c r="AB155" i="1" s="1"/>
  <c r="AC155" i="1" s="1"/>
  <c r="AD155" i="1" s="1"/>
  <c r="AE155" i="1" s="1"/>
  <c r="AF155" i="1" s="1"/>
  <c r="K154" i="1"/>
  <c r="L154" i="1" s="1"/>
  <c r="M154" i="1" s="1"/>
  <c r="N154" i="1" s="1"/>
  <c r="O154" i="1" s="1"/>
  <c r="P154" i="1" s="1"/>
  <c r="Q154" i="1" s="1"/>
  <c r="R154" i="1" s="1"/>
  <c r="S154" i="1" s="1"/>
  <c r="T154" i="1" s="1"/>
  <c r="U154" i="1" s="1"/>
  <c r="V154" i="1" s="1"/>
  <c r="W154" i="1" s="1"/>
  <c r="X154" i="1" s="1"/>
  <c r="Y154" i="1" s="1"/>
  <c r="Z154" i="1" s="1"/>
  <c r="AA154" i="1" s="1"/>
  <c r="AB154" i="1" s="1"/>
  <c r="AC154" i="1" s="1"/>
  <c r="AD154" i="1" s="1"/>
  <c r="AE154" i="1" s="1"/>
  <c r="AF154" i="1" s="1"/>
  <c r="K153" i="1"/>
  <c r="L153" i="1" s="1"/>
  <c r="M153" i="1" s="1"/>
  <c r="N153" i="1" s="1"/>
  <c r="O153" i="1" s="1"/>
  <c r="P153" i="1" s="1"/>
  <c r="Q153" i="1" s="1"/>
  <c r="R153" i="1" s="1"/>
  <c r="S153" i="1" s="1"/>
  <c r="T153" i="1" s="1"/>
  <c r="U153" i="1" s="1"/>
  <c r="V153" i="1" s="1"/>
  <c r="W153" i="1" s="1"/>
  <c r="X153" i="1" s="1"/>
  <c r="Y153" i="1" s="1"/>
  <c r="Z153" i="1" s="1"/>
  <c r="AA153" i="1" s="1"/>
  <c r="AB153" i="1" s="1"/>
  <c r="AC153" i="1" s="1"/>
  <c r="AD153" i="1" s="1"/>
  <c r="AE153" i="1" s="1"/>
  <c r="AF153" i="1" s="1"/>
  <c r="K152" i="1"/>
  <c r="L152" i="1" s="1"/>
  <c r="M152" i="1" s="1"/>
  <c r="N152" i="1" s="1"/>
  <c r="O152" i="1" s="1"/>
  <c r="P152" i="1" s="1"/>
  <c r="Q152" i="1" s="1"/>
  <c r="R152" i="1" s="1"/>
  <c r="S152" i="1" s="1"/>
  <c r="T152" i="1" s="1"/>
  <c r="U152" i="1" s="1"/>
  <c r="V152" i="1" s="1"/>
  <c r="W152" i="1" s="1"/>
  <c r="X152" i="1" s="1"/>
  <c r="Y152" i="1" s="1"/>
  <c r="Z152" i="1" s="1"/>
  <c r="AA152" i="1" s="1"/>
  <c r="AB152" i="1" s="1"/>
  <c r="AC152" i="1" s="1"/>
  <c r="AD152" i="1" s="1"/>
  <c r="AE152" i="1" s="1"/>
  <c r="AF152" i="1" s="1"/>
  <c r="K151" i="1"/>
  <c r="L151" i="1" s="1"/>
  <c r="M151" i="1" s="1"/>
  <c r="N151" i="1" s="1"/>
  <c r="O151" i="1" s="1"/>
  <c r="P151" i="1" s="1"/>
  <c r="Q151" i="1" s="1"/>
  <c r="R151" i="1" s="1"/>
  <c r="S151" i="1" s="1"/>
  <c r="T151" i="1" s="1"/>
  <c r="U151" i="1" s="1"/>
  <c r="V151" i="1" s="1"/>
  <c r="W151" i="1" s="1"/>
  <c r="X151" i="1" s="1"/>
  <c r="Y151" i="1" s="1"/>
  <c r="Z151" i="1" s="1"/>
  <c r="AA151" i="1" s="1"/>
  <c r="AB151" i="1" s="1"/>
  <c r="AC151" i="1" s="1"/>
  <c r="AD151" i="1" s="1"/>
  <c r="AE151" i="1" s="1"/>
  <c r="AF151" i="1" s="1"/>
  <c r="K150" i="1"/>
  <c r="L150" i="1" s="1"/>
  <c r="M150" i="1" s="1"/>
  <c r="N150" i="1" s="1"/>
  <c r="O150" i="1" s="1"/>
  <c r="P150" i="1" s="1"/>
  <c r="Q150" i="1" s="1"/>
  <c r="R150" i="1" s="1"/>
  <c r="S150" i="1" s="1"/>
  <c r="T150" i="1" s="1"/>
  <c r="U150" i="1" s="1"/>
  <c r="V150" i="1" s="1"/>
  <c r="W150" i="1" s="1"/>
  <c r="X150" i="1" s="1"/>
  <c r="Y150" i="1" s="1"/>
  <c r="Z150" i="1" s="1"/>
  <c r="AA150" i="1" s="1"/>
  <c r="AB150" i="1" s="1"/>
  <c r="AC150" i="1" s="1"/>
  <c r="AD150" i="1" s="1"/>
  <c r="AE150" i="1" s="1"/>
  <c r="AF150" i="1" s="1"/>
  <c r="K149" i="1"/>
  <c r="L149" i="1" s="1"/>
  <c r="M149" i="1" s="1"/>
  <c r="N149" i="1" s="1"/>
  <c r="O149" i="1" s="1"/>
  <c r="P149" i="1" s="1"/>
  <c r="Q149" i="1" s="1"/>
  <c r="R149" i="1" s="1"/>
  <c r="S149" i="1" s="1"/>
  <c r="T149" i="1" s="1"/>
  <c r="U149" i="1" s="1"/>
  <c r="V149" i="1" s="1"/>
  <c r="W149" i="1" s="1"/>
  <c r="X149" i="1" s="1"/>
  <c r="Y149" i="1" s="1"/>
  <c r="Z149" i="1" s="1"/>
  <c r="AA149" i="1" s="1"/>
  <c r="AB149" i="1" s="1"/>
  <c r="AC149" i="1" s="1"/>
  <c r="AD149" i="1" s="1"/>
  <c r="AE149" i="1" s="1"/>
  <c r="AF149" i="1" s="1"/>
  <c r="K148" i="1"/>
  <c r="K147" i="1"/>
  <c r="L147" i="1" s="1"/>
  <c r="J146" i="1"/>
  <c r="J24" i="1" s="1"/>
  <c r="K142" i="1"/>
  <c r="L142" i="1" s="1"/>
  <c r="M142" i="1" s="1"/>
  <c r="N142" i="1" s="1"/>
  <c r="O142" i="1" s="1"/>
  <c r="P142" i="1" s="1"/>
  <c r="Q142" i="1" s="1"/>
  <c r="R142" i="1" s="1"/>
  <c r="S142" i="1" s="1"/>
  <c r="T142" i="1" s="1"/>
  <c r="U142" i="1" s="1"/>
  <c r="V142" i="1" s="1"/>
  <c r="W142" i="1" s="1"/>
  <c r="X142" i="1" s="1"/>
  <c r="Y142" i="1" s="1"/>
  <c r="Z142" i="1" s="1"/>
  <c r="AA142" i="1" s="1"/>
  <c r="AB142" i="1" s="1"/>
  <c r="AC142" i="1" s="1"/>
  <c r="AD142" i="1" s="1"/>
  <c r="AE142" i="1" s="1"/>
  <c r="AF142" i="1" s="1"/>
  <c r="K141" i="1"/>
  <c r="L141" i="1" s="1"/>
  <c r="M141" i="1" s="1"/>
  <c r="N141" i="1" s="1"/>
  <c r="O141" i="1" s="1"/>
  <c r="P141" i="1" s="1"/>
  <c r="Q141" i="1" s="1"/>
  <c r="R141" i="1" s="1"/>
  <c r="S141" i="1" s="1"/>
  <c r="T141" i="1" s="1"/>
  <c r="U141" i="1" s="1"/>
  <c r="V141" i="1" s="1"/>
  <c r="W141" i="1" s="1"/>
  <c r="X141" i="1" s="1"/>
  <c r="Y141" i="1" s="1"/>
  <c r="Z141" i="1" s="1"/>
  <c r="AA141" i="1" s="1"/>
  <c r="AB141" i="1" s="1"/>
  <c r="AC141" i="1" s="1"/>
  <c r="AD141" i="1" s="1"/>
  <c r="AE141" i="1" s="1"/>
  <c r="AF141" i="1" s="1"/>
  <c r="K140" i="1"/>
  <c r="L140" i="1" s="1"/>
  <c r="M140" i="1" s="1"/>
  <c r="N140" i="1" s="1"/>
  <c r="O140" i="1" s="1"/>
  <c r="P140" i="1" s="1"/>
  <c r="Q140" i="1" s="1"/>
  <c r="R140" i="1" s="1"/>
  <c r="S140" i="1" s="1"/>
  <c r="T140" i="1" s="1"/>
  <c r="U140" i="1" s="1"/>
  <c r="V140" i="1" s="1"/>
  <c r="W140" i="1" s="1"/>
  <c r="X140" i="1" s="1"/>
  <c r="Y140" i="1" s="1"/>
  <c r="Z140" i="1" s="1"/>
  <c r="AA140" i="1" s="1"/>
  <c r="AB140" i="1" s="1"/>
  <c r="AC140" i="1" s="1"/>
  <c r="AD140" i="1" s="1"/>
  <c r="AE140" i="1" s="1"/>
  <c r="AF140" i="1" s="1"/>
  <c r="K139" i="1"/>
  <c r="L139" i="1" s="1"/>
  <c r="M139" i="1" s="1"/>
  <c r="N139" i="1" s="1"/>
  <c r="O139" i="1" s="1"/>
  <c r="P139" i="1" s="1"/>
  <c r="Q139" i="1" s="1"/>
  <c r="R139" i="1" s="1"/>
  <c r="S139" i="1" s="1"/>
  <c r="T139" i="1" s="1"/>
  <c r="U139" i="1" s="1"/>
  <c r="V139" i="1" s="1"/>
  <c r="W139" i="1" s="1"/>
  <c r="X139" i="1" s="1"/>
  <c r="Y139" i="1" s="1"/>
  <c r="Z139" i="1" s="1"/>
  <c r="AA139" i="1" s="1"/>
  <c r="AB139" i="1" s="1"/>
  <c r="AC139" i="1" s="1"/>
  <c r="AD139" i="1" s="1"/>
  <c r="AE139" i="1" s="1"/>
  <c r="AF139" i="1" s="1"/>
  <c r="K138" i="1"/>
  <c r="L138" i="1" s="1"/>
  <c r="M138" i="1" s="1"/>
  <c r="N138" i="1" s="1"/>
  <c r="O138" i="1" s="1"/>
  <c r="P138" i="1" s="1"/>
  <c r="Q138" i="1" s="1"/>
  <c r="R138" i="1" s="1"/>
  <c r="S138" i="1" s="1"/>
  <c r="T138" i="1" s="1"/>
  <c r="U138" i="1" s="1"/>
  <c r="V138" i="1" s="1"/>
  <c r="W138" i="1" s="1"/>
  <c r="X138" i="1" s="1"/>
  <c r="Y138" i="1" s="1"/>
  <c r="Z138" i="1" s="1"/>
  <c r="AA138" i="1" s="1"/>
  <c r="AB138" i="1" s="1"/>
  <c r="AC138" i="1" s="1"/>
  <c r="AD138" i="1" s="1"/>
  <c r="AE138" i="1" s="1"/>
  <c r="AF138" i="1" s="1"/>
  <c r="K137" i="1"/>
  <c r="L137" i="1" s="1"/>
  <c r="M137" i="1" s="1"/>
  <c r="N137" i="1" s="1"/>
  <c r="O137" i="1" s="1"/>
  <c r="P137" i="1" s="1"/>
  <c r="Q137" i="1" s="1"/>
  <c r="R137" i="1" s="1"/>
  <c r="S137" i="1" s="1"/>
  <c r="T137" i="1" s="1"/>
  <c r="U137" i="1" s="1"/>
  <c r="V137" i="1" s="1"/>
  <c r="W137" i="1" s="1"/>
  <c r="X137" i="1" s="1"/>
  <c r="Y137" i="1" s="1"/>
  <c r="Z137" i="1" s="1"/>
  <c r="AA137" i="1" s="1"/>
  <c r="AB137" i="1" s="1"/>
  <c r="AC137" i="1" s="1"/>
  <c r="AD137" i="1" s="1"/>
  <c r="AE137" i="1" s="1"/>
  <c r="AF137" i="1" s="1"/>
  <c r="K136" i="1"/>
  <c r="L136" i="1" s="1"/>
  <c r="M136" i="1" s="1"/>
  <c r="N136" i="1" s="1"/>
  <c r="O136" i="1" s="1"/>
  <c r="P136" i="1" s="1"/>
  <c r="Q136" i="1" s="1"/>
  <c r="R136" i="1" s="1"/>
  <c r="S136" i="1" s="1"/>
  <c r="T136" i="1" s="1"/>
  <c r="U136" i="1" s="1"/>
  <c r="V136" i="1" s="1"/>
  <c r="W136" i="1" s="1"/>
  <c r="X136" i="1" s="1"/>
  <c r="Y136" i="1" s="1"/>
  <c r="Z136" i="1" s="1"/>
  <c r="AA136" i="1" s="1"/>
  <c r="AB136" i="1" s="1"/>
  <c r="AC136" i="1" s="1"/>
  <c r="AD136" i="1" s="1"/>
  <c r="AE136" i="1" s="1"/>
  <c r="AF136" i="1" s="1"/>
  <c r="K135" i="1"/>
  <c r="L135" i="1" s="1"/>
  <c r="M135" i="1" s="1"/>
  <c r="N135" i="1" s="1"/>
  <c r="O135" i="1" s="1"/>
  <c r="P135" i="1" s="1"/>
  <c r="Q135" i="1" s="1"/>
  <c r="R135" i="1" s="1"/>
  <c r="S135" i="1" s="1"/>
  <c r="T135" i="1" s="1"/>
  <c r="U135" i="1" s="1"/>
  <c r="V135" i="1" s="1"/>
  <c r="W135" i="1" s="1"/>
  <c r="X135" i="1" s="1"/>
  <c r="Y135" i="1" s="1"/>
  <c r="Z135" i="1" s="1"/>
  <c r="AA135" i="1" s="1"/>
  <c r="AB135" i="1" s="1"/>
  <c r="AC135" i="1" s="1"/>
  <c r="AD135" i="1" s="1"/>
  <c r="AE135" i="1" s="1"/>
  <c r="AF135" i="1" s="1"/>
  <c r="K134" i="1"/>
  <c r="L134" i="1" s="1"/>
  <c r="M134" i="1" s="1"/>
  <c r="N134" i="1" s="1"/>
  <c r="O134" i="1" s="1"/>
  <c r="P134" i="1" s="1"/>
  <c r="Q134" i="1" s="1"/>
  <c r="R134" i="1" s="1"/>
  <c r="S134" i="1" s="1"/>
  <c r="T134" i="1" s="1"/>
  <c r="U134" i="1" s="1"/>
  <c r="V134" i="1" s="1"/>
  <c r="W134" i="1" s="1"/>
  <c r="X134" i="1" s="1"/>
  <c r="Y134" i="1" s="1"/>
  <c r="Z134" i="1" s="1"/>
  <c r="AA134" i="1" s="1"/>
  <c r="AB134" i="1" s="1"/>
  <c r="AC134" i="1" s="1"/>
  <c r="AD134" i="1" s="1"/>
  <c r="AE134" i="1" s="1"/>
  <c r="AF134" i="1" s="1"/>
  <c r="K133" i="1"/>
  <c r="L133" i="1" s="1"/>
  <c r="M133" i="1" s="1"/>
  <c r="N133" i="1" s="1"/>
  <c r="O133" i="1" s="1"/>
  <c r="P133" i="1" s="1"/>
  <c r="Q133" i="1" s="1"/>
  <c r="R133" i="1" s="1"/>
  <c r="S133" i="1" s="1"/>
  <c r="T133" i="1" s="1"/>
  <c r="U133" i="1" s="1"/>
  <c r="V133" i="1" s="1"/>
  <c r="W133" i="1" s="1"/>
  <c r="X133" i="1" s="1"/>
  <c r="Y133" i="1" s="1"/>
  <c r="Z133" i="1" s="1"/>
  <c r="AA133" i="1" s="1"/>
  <c r="AB133" i="1" s="1"/>
  <c r="AC133" i="1" s="1"/>
  <c r="AD133" i="1" s="1"/>
  <c r="AE133" i="1" s="1"/>
  <c r="AF133" i="1" s="1"/>
  <c r="K132" i="1"/>
  <c r="L132" i="1" s="1"/>
  <c r="M132" i="1" s="1"/>
  <c r="N132" i="1" s="1"/>
  <c r="O132" i="1" s="1"/>
  <c r="P132" i="1" s="1"/>
  <c r="Q132" i="1" s="1"/>
  <c r="R132" i="1" s="1"/>
  <c r="S132" i="1" s="1"/>
  <c r="T132" i="1" s="1"/>
  <c r="U132" i="1" s="1"/>
  <c r="V132" i="1" s="1"/>
  <c r="W132" i="1" s="1"/>
  <c r="X132" i="1" s="1"/>
  <c r="Y132" i="1" s="1"/>
  <c r="Z132" i="1" s="1"/>
  <c r="AA132" i="1" s="1"/>
  <c r="AB132" i="1" s="1"/>
  <c r="AC132" i="1" s="1"/>
  <c r="AD132" i="1" s="1"/>
  <c r="AE132" i="1" s="1"/>
  <c r="AF132" i="1" s="1"/>
  <c r="K131" i="1"/>
  <c r="L131" i="1" s="1"/>
  <c r="J130" i="1"/>
  <c r="J23" i="1" s="1"/>
  <c r="K126" i="1"/>
  <c r="L126" i="1" s="1"/>
  <c r="M126" i="1" s="1"/>
  <c r="N126" i="1" s="1"/>
  <c r="O126" i="1" s="1"/>
  <c r="P126" i="1" s="1"/>
  <c r="Q126" i="1" s="1"/>
  <c r="R126" i="1" s="1"/>
  <c r="S126" i="1" s="1"/>
  <c r="T126" i="1" s="1"/>
  <c r="U126" i="1" s="1"/>
  <c r="V126" i="1" s="1"/>
  <c r="W126" i="1" s="1"/>
  <c r="X126" i="1" s="1"/>
  <c r="Y126" i="1" s="1"/>
  <c r="Z126" i="1" s="1"/>
  <c r="AA126" i="1" s="1"/>
  <c r="AB126" i="1" s="1"/>
  <c r="AC126" i="1" s="1"/>
  <c r="AD126" i="1" s="1"/>
  <c r="AE126" i="1" s="1"/>
  <c r="AF126" i="1" s="1"/>
  <c r="K125" i="1"/>
  <c r="L125" i="1" s="1"/>
  <c r="M125" i="1" s="1"/>
  <c r="N125" i="1" s="1"/>
  <c r="O125" i="1" s="1"/>
  <c r="P125" i="1" s="1"/>
  <c r="Q125" i="1" s="1"/>
  <c r="R125" i="1" s="1"/>
  <c r="S125" i="1" s="1"/>
  <c r="T125" i="1" s="1"/>
  <c r="U125" i="1" s="1"/>
  <c r="V125" i="1" s="1"/>
  <c r="W125" i="1" s="1"/>
  <c r="X125" i="1" s="1"/>
  <c r="Y125" i="1" s="1"/>
  <c r="Z125" i="1" s="1"/>
  <c r="AA125" i="1" s="1"/>
  <c r="AB125" i="1" s="1"/>
  <c r="AC125" i="1" s="1"/>
  <c r="AD125" i="1" s="1"/>
  <c r="AE125" i="1" s="1"/>
  <c r="AF125" i="1" s="1"/>
  <c r="K124" i="1"/>
  <c r="L124" i="1" s="1"/>
  <c r="M124" i="1" s="1"/>
  <c r="N124" i="1" s="1"/>
  <c r="O124" i="1" s="1"/>
  <c r="P124" i="1" s="1"/>
  <c r="Q124" i="1" s="1"/>
  <c r="R124" i="1" s="1"/>
  <c r="S124" i="1" s="1"/>
  <c r="T124" i="1" s="1"/>
  <c r="U124" i="1" s="1"/>
  <c r="V124" i="1" s="1"/>
  <c r="W124" i="1" s="1"/>
  <c r="X124" i="1" s="1"/>
  <c r="Y124" i="1" s="1"/>
  <c r="Z124" i="1" s="1"/>
  <c r="AA124" i="1" s="1"/>
  <c r="AB124" i="1" s="1"/>
  <c r="AC124" i="1" s="1"/>
  <c r="AD124" i="1" s="1"/>
  <c r="AE124" i="1" s="1"/>
  <c r="AF124" i="1" s="1"/>
  <c r="K123" i="1"/>
  <c r="L123" i="1" s="1"/>
  <c r="M123" i="1" s="1"/>
  <c r="N123" i="1" s="1"/>
  <c r="O123" i="1" s="1"/>
  <c r="P123" i="1" s="1"/>
  <c r="Q123" i="1" s="1"/>
  <c r="R123" i="1" s="1"/>
  <c r="S123" i="1" s="1"/>
  <c r="T123" i="1" s="1"/>
  <c r="U123" i="1" s="1"/>
  <c r="V123" i="1" s="1"/>
  <c r="W123" i="1" s="1"/>
  <c r="X123" i="1" s="1"/>
  <c r="Y123" i="1" s="1"/>
  <c r="Z123" i="1" s="1"/>
  <c r="AA123" i="1" s="1"/>
  <c r="AB123" i="1" s="1"/>
  <c r="AC123" i="1" s="1"/>
  <c r="AD123" i="1" s="1"/>
  <c r="AE123" i="1" s="1"/>
  <c r="AF123" i="1" s="1"/>
  <c r="K122" i="1"/>
  <c r="L122" i="1" s="1"/>
  <c r="M122" i="1" s="1"/>
  <c r="N122" i="1" s="1"/>
  <c r="O122" i="1" s="1"/>
  <c r="P122" i="1" s="1"/>
  <c r="Q122" i="1" s="1"/>
  <c r="R122" i="1" s="1"/>
  <c r="S122" i="1" s="1"/>
  <c r="T122" i="1" s="1"/>
  <c r="U122" i="1" s="1"/>
  <c r="V122" i="1" s="1"/>
  <c r="W122" i="1" s="1"/>
  <c r="X122" i="1" s="1"/>
  <c r="Y122" i="1" s="1"/>
  <c r="Z122" i="1" s="1"/>
  <c r="AA122" i="1" s="1"/>
  <c r="AB122" i="1" s="1"/>
  <c r="AC122" i="1" s="1"/>
  <c r="AD122" i="1" s="1"/>
  <c r="AE122" i="1" s="1"/>
  <c r="AF122" i="1" s="1"/>
  <c r="K121" i="1"/>
  <c r="L121" i="1" s="1"/>
  <c r="M121" i="1" s="1"/>
  <c r="N121" i="1" s="1"/>
  <c r="O121" i="1" s="1"/>
  <c r="P121" i="1" s="1"/>
  <c r="Q121" i="1" s="1"/>
  <c r="R121" i="1" s="1"/>
  <c r="S121" i="1" s="1"/>
  <c r="T121" i="1" s="1"/>
  <c r="U121" i="1" s="1"/>
  <c r="V121" i="1" s="1"/>
  <c r="W121" i="1" s="1"/>
  <c r="X121" i="1" s="1"/>
  <c r="Y121" i="1" s="1"/>
  <c r="Z121" i="1" s="1"/>
  <c r="AA121" i="1" s="1"/>
  <c r="AB121" i="1" s="1"/>
  <c r="AC121" i="1" s="1"/>
  <c r="AD121" i="1" s="1"/>
  <c r="AE121" i="1" s="1"/>
  <c r="AF121" i="1" s="1"/>
  <c r="K120" i="1"/>
  <c r="L120" i="1" s="1"/>
  <c r="M120" i="1" s="1"/>
  <c r="N120" i="1" s="1"/>
  <c r="O120" i="1" s="1"/>
  <c r="P120" i="1" s="1"/>
  <c r="Q120" i="1" s="1"/>
  <c r="R120" i="1" s="1"/>
  <c r="S120" i="1" s="1"/>
  <c r="T120" i="1" s="1"/>
  <c r="U120" i="1" s="1"/>
  <c r="V120" i="1" s="1"/>
  <c r="W120" i="1" s="1"/>
  <c r="X120" i="1" s="1"/>
  <c r="Y120" i="1" s="1"/>
  <c r="Z120" i="1" s="1"/>
  <c r="AA120" i="1" s="1"/>
  <c r="AB120" i="1" s="1"/>
  <c r="AC120" i="1" s="1"/>
  <c r="AD120" i="1" s="1"/>
  <c r="AE120" i="1" s="1"/>
  <c r="AF120" i="1" s="1"/>
  <c r="K119" i="1"/>
  <c r="L119" i="1" s="1"/>
  <c r="M119" i="1" s="1"/>
  <c r="N119" i="1" s="1"/>
  <c r="O119" i="1" s="1"/>
  <c r="P119" i="1" s="1"/>
  <c r="Q119" i="1" s="1"/>
  <c r="R119" i="1" s="1"/>
  <c r="S119" i="1" s="1"/>
  <c r="T119" i="1" s="1"/>
  <c r="U119" i="1" s="1"/>
  <c r="V119" i="1" s="1"/>
  <c r="W119" i="1" s="1"/>
  <c r="X119" i="1" s="1"/>
  <c r="Y119" i="1" s="1"/>
  <c r="Z119" i="1" s="1"/>
  <c r="AA119" i="1" s="1"/>
  <c r="AB119" i="1" s="1"/>
  <c r="AC119" i="1" s="1"/>
  <c r="AD119" i="1" s="1"/>
  <c r="AE119" i="1" s="1"/>
  <c r="AF119" i="1" s="1"/>
  <c r="K118" i="1"/>
  <c r="L118" i="1" s="1"/>
  <c r="M118" i="1" s="1"/>
  <c r="N118" i="1" s="1"/>
  <c r="O118" i="1" s="1"/>
  <c r="P118" i="1" s="1"/>
  <c r="Q118" i="1" s="1"/>
  <c r="R118" i="1" s="1"/>
  <c r="S118" i="1" s="1"/>
  <c r="T118" i="1" s="1"/>
  <c r="U118" i="1" s="1"/>
  <c r="V118" i="1" s="1"/>
  <c r="W118" i="1" s="1"/>
  <c r="X118" i="1" s="1"/>
  <c r="Y118" i="1" s="1"/>
  <c r="Z118" i="1" s="1"/>
  <c r="AA118" i="1" s="1"/>
  <c r="AB118" i="1" s="1"/>
  <c r="AC118" i="1" s="1"/>
  <c r="AD118" i="1" s="1"/>
  <c r="AE118" i="1" s="1"/>
  <c r="AF118" i="1" s="1"/>
  <c r="K117" i="1"/>
  <c r="L117" i="1" s="1"/>
  <c r="M117" i="1" s="1"/>
  <c r="N117" i="1" s="1"/>
  <c r="O117" i="1" s="1"/>
  <c r="P117" i="1" s="1"/>
  <c r="Q117" i="1" s="1"/>
  <c r="R117" i="1" s="1"/>
  <c r="S117" i="1" s="1"/>
  <c r="T117" i="1" s="1"/>
  <c r="U117" i="1" s="1"/>
  <c r="V117" i="1" s="1"/>
  <c r="W117" i="1" s="1"/>
  <c r="X117" i="1" s="1"/>
  <c r="Y117" i="1" s="1"/>
  <c r="Z117" i="1" s="1"/>
  <c r="AA117" i="1" s="1"/>
  <c r="AB117" i="1" s="1"/>
  <c r="AC117" i="1" s="1"/>
  <c r="AD117" i="1" s="1"/>
  <c r="AE117" i="1" s="1"/>
  <c r="AF117" i="1" s="1"/>
  <c r="K116" i="1"/>
  <c r="K115" i="1"/>
  <c r="L115" i="1" s="1"/>
  <c r="M115" i="1" s="1"/>
  <c r="J114" i="1"/>
  <c r="J22" i="1" s="1"/>
  <c r="K103" i="1"/>
  <c r="L103" i="1" s="1"/>
  <c r="M103" i="1" s="1"/>
  <c r="N103" i="1" s="1"/>
  <c r="O103" i="1" s="1"/>
  <c r="P103" i="1" s="1"/>
  <c r="Q103" i="1" s="1"/>
  <c r="R103" i="1" s="1"/>
  <c r="S103" i="1" s="1"/>
  <c r="T103" i="1" s="1"/>
  <c r="U103" i="1" s="1"/>
  <c r="V103" i="1" s="1"/>
  <c r="W103" i="1" s="1"/>
  <c r="X103" i="1" s="1"/>
  <c r="Y103" i="1" s="1"/>
  <c r="Z103" i="1" s="1"/>
  <c r="AA103" i="1" s="1"/>
  <c r="AB103" i="1" s="1"/>
  <c r="AC103" i="1" s="1"/>
  <c r="AD103" i="1" s="1"/>
  <c r="AE103" i="1" s="1"/>
  <c r="AF103" i="1" s="1"/>
  <c r="K102" i="1"/>
  <c r="L102" i="1" s="1"/>
  <c r="M102" i="1" s="1"/>
  <c r="N102" i="1" s="1"/>
  <c r="O102" i="1" s="1"/>
  <c r="P102" i="1" s="1"/>
  <c r="Q102" i="1" s="1"/>
  <c r="R102" i="1" s="1"/>
  <c r="S102" i="1" s="1"/>
  <c r="T102" i="1" s="1"/>
  <c r="U102" i="1" s="1"/>
  <c r="V102" i="1" s="1"/>
  <c r="W102" i="1" s="1"/>
  <c r="X102" i="1" s="1"/>
  <c r="Y102" i="1" s="1"/>
  <c r="Z102" i="1" s="1"/>
  <c r="AA102" i="1" s="1"/>
  <c r="AB102" i="1" s="1"/>
  <c r="AC102" i="1" s="1"/>
  <c r="AD102" i="1" s="1"/>
  <c r="AE102" i="1" s="1"/>
  <c r="AF102" i="1" s="1"/>
  <c r="K101" i="1"/>
  <c r="L101" i="1" s="1"/>
  <c r="M101" i="1" s="1"/>
  <c r="N101" i="1" s="1"/>
  <c r="O101" i="1" s="1"/>
  <c r="P101" i="1" s="1"/>
  <c r="Q101" i="1" s="1"/>
  <c r="R101" i="1" s="1"/>
  <c r="S101" i="1" s="1"/>
  <c r="T101" i="1" s="1"/>
  <c r="U101" i="1" s="1"/>
  <c r="V101" i="1" s="1"/>
  <c r="W101" i="1" s="1"/>
  <c r="X101" i="1" s="1"/>
  <c r="Y101" i="1" s="1"/>
  <c r="Z101" i="1" s="1"/>
  <c r="AA101" i="1" s="1"/>
  <c r="AB101" i="1" s="1"/>
  <c r="AC101" i="1" s="1"/>
  <c r="AD101" i="1" s="1"/>
  <c r="AE101" i="1" s="1"/>
  <c r="AF101" i="1" s="1"/>
  <c r="K100" i="1"/>
  <c r="L100" i="1" s="1"/>
  <c r="M100" i="1" s="1"/>
  <c r="N100" i="1" s="1"/>
  <c r="O100" i="1" s="1"/>
  <c r="P100" i="1" s="1"/>
  <c r="Q100" i="1" s="1"/>
  <c r="R100" i="1" s="1"/>
  <c r="S100" i="1" s="1"/>
  <c r="T100" i="1" s="1"/>
  <c r="U100" i="1" s="1"/>
  <c r="V100" i="1" s="1"/>
  <c r="W100" i="1" s="1"/>
  <c r="X100" i="1" s="1"/>
  <c r="Y100" i="1" s="1"/>
  <c r="Z100" i="1" s="1"/>
  <c r="AA100" i="1" s="1"/>
  <c r="AB100" i="1" s="1"/>
  <c r="AC100" i="1" s="1"/>
  <c r="AD100" i="1" s="1"/>
  <c r="AE100" i="1" s="1"/>
  <c r="AF100" i="1" s="1"/>
  <c r="K99" i="1"/>
  <c r="L99" i="1" s="1"/>
  <c r="M99" i="1" s="1"/>
  <c r="N99" i="1" s="1"/>
  <c r="O99" i="1" s="1"/>
  <c r="P99" i="1" s="1"/>
  <c r="Q99" i="1" s="1"/>
  <c r="R99" i="1" s="1"/>
  <c r="S99" i="1" s="1"/>
  <c r="T99" i="1" s="1"/>
  <c r="U99" i="1" s="1"/>
  <c r="V99" i="1" s="1"/>
  <c r="W99" i="1" s="1"/>
  <c r="X99" i="1" s="1"/>
  <c r="Y99" i="1" s="1"/>
  <c r="Z99" i="1" s="1"/>
  <c r="AA99" i="1" s="1"/>
  <c r="AB99" i="1" s="1"/>
  <c r="AC99" i="1" s="1"/>
  <c r="AD99" i="1" s="1"/>
  <c r="AE99" i="1" s="1"/>
  <c r="AF99" i="1" s="1"/>
  <c r="K98" i="1"/>
  <c r="L98" i="1" s="1"/>
  <c r="M98" i="1" s="1"/>
  <c r="N98" i="1" s="1"/>
  <c r="O98" i="1" s="1"/>
  <c r="P98" i="1" s="1"/>
  <c r="Q98" i="1" s="1"/>
  <c r="R98" i="1" s="1"/>
  <c r="S98" i="1" s="1"/>
  <c r="T98" i="1" s="1"/>
  <c r="U98" i="1" s="1"/>
  <c r="V98" i="1" s="1"/>
  <c r="W98" i="1" s="1"/>
  <c r="X98" i="1" s="1"/>
  <c r="Y98" i="1" s="1"/>
  <c r="Z98" i="1" s="1"/>
  <c r="AA98" i="1" s="1"/>
  <c r="AB98" i="1" s="1"/>
  <c r="AC98" i="1" s="1"/>
  <c r="AD98" i="1" s="1"/>
  <c r="AE98" i="1" s="1"/>
  <c r="AF98" i="1" s="1"/>
  <c r="K94" i="1"/>
  <c r="L94" i="1" s="1"/>
  <c r="M94" i="1" s="1"/>
  <c r="N94" i="1" s="1"/>
  <c r="O94" i="1" s="1"/>
  <c r="P94" i="1" s="1"/>
  <c r="Q94" i="1" s="1"/>
  <c r="R94" i="1" s="1"/>
  <c r="S94" i="1" s="1"/>
  <c r="T94" i="1" s="1"/>
  <c r="U94" i="1" s="1"/>
  <c r="V94" i="1" s="1"/>
  <c r="W94" i="1" s="1"/>
  <c r="X94" i="1" s="1"/>
  <c r="Y94" i="1" s="1"/>
  <c r="Z94" i="1" s="1"/>
  <c r="AA94" i="1" s="1"/>
  <c r="AB94" i="1" s="1"/>
  <c r="AC94" i="1" s="1"/>
  <c r="AD94" i="1" s="1"/>
  <c r="AE94" i="1" s="1"/>
  <c r="AF94" i="1" s="1"/>
  <c r="K93" i="1"/>
  <c r="L93" i="1" s="1"/>
  <c r="M93" i="1" s="1"/>
  <c r="N93" i="1" s="1"/>
  <c r="O93" i="1" s="1"/>
  <c r="P93" i="1" s="1"/>
  <c r="Q93" i="1" s="1"/>
  <c r="R93" i="1" s="1"/>
  <c r="S93" i="1" s="1"/>
  <c r="T93" i="1" s="1"/>
  <c r="U93" i="1" s="1"/>
  <c r="V93" i="1" s="1"/>
  <c r="W93" i="1" s="1"/>
  <c r="X93" i="1" s="1"/>
  <c r="Y93" i="1" s="1"/>
  <c r="Z93" i="1" s="1"/>
  <c r="AA93" i="1" s="1"/>
  <c r="AB93" i="1" s="1"/>
  <c r="AC93" i="1" s="1"/>
  <c r="AD93" i="1" s="1"/>
  <c r="AE93" i="1" s="1"/>
  <c r="AF93" i="1" s="1"/>
  <c r="K92" i="1"/>
  <c r="L92" i="1" s="1"/>
  <c r="M92" i="1" s="1"/>
  <c r="N92" i="1" s="1"/>
  <c r="O92" i="1" s="1"/>
  <c r="P92" i="1" s="1"/>
  <c r="Q92" i="1" s="1"/>
  <c r="R92" i="1" s="1"/>
  <c r="S92" i="1" s="1"/>
  <c r="T92" i="1" s="1"/>
  <c r="U92" i="1" s="1"/>
  <c r="V92" i="1" s="1"/>
  <c r="W92" i="1" s="1"/>
  <c r="X92" i="1" s="1"/>
  <c r="Y92" i="1" s="1"/>
  <c r="Z92" i="1" s="1"/>
  <c r="AA92" i="1" s="1"/>
  <c r="AB92" i="1" s="1"/>
  <c r="AC92" i="1" s="1"/>
  <c r="AD92" i="1" s="1"/>
  <c r="AE92" i="1" s="1"/>
  <c r="AF92" i="1" s="1"/>
  <c r="K91" i="1"/>
  <c r="L91" i="1" s="1"/>
  <c r="J90" i="1"/>
  <c r="J21" i="1" s="1"/>
  <c r="K86" i="1"/>
  <c r="L86" i="1" s="1"/>
  <c r="M86" i="1" s="1"/>
  <c r="N86" i="1" s="1"/>
  <c r="O86" i="1" s="1"/>
  <c r="P86" i="1" s="1"/>
  <c r="Q86" i="1" s="1"/>
  <c r="R86" i="1" s="1"/>
  <c r="S86" i="1" s="1"/>
  <c r="T86" i="1" s="1"/>
  <c r="U86" i="1" s="1"/>
  <c r="V86" i="1" s="1"/>
  <c r="W86" i="1" s="1"/>
  <c r="X86" i="1" s="1"/>
  <c r="Y86" i="1" s="1"/>
  <c r="Z86" i="1" s="1"/>
  <c r="AA86" i="1" s="1"/>
  <c r="AB86" i="1" s="1"/>
  <c r="AC86" i="1" s="1"/>
  <c r="AD86" i="1" s="1"/>
  <c r="AE86" i="1" s="1"/>
  <c r="AF86" i="1" s="1"/>
  <c r="K85" i="1"/>
  <c r="L85" i="1" s="1"/>
  <c r="M85" i="1" s="1"/>
  <c r="N85" i="1" s="1"/>
  <c r="O85" i="1" s="1"/>
  <c r="P85" i="1" s="1"/>
  <c r="Q85" i="1" s="1"/>
  <c r="R85" i="1" s="1"/>
  <c r="S85" i="1" s="1"/>
  <c r="T85" i="1" s="1"/>
  <c r="U85" i="1" s="1"/>
  <c r="V85" i="1" s="1"/>
  <c r="W85" i="1" s="1"/>
  <c r="X85" i="1" s="1"/>
  <c r="Y85" i="1" s="1"/>
  <c r="Z85" i="1" s="1"/>
  <c r="AA85" i="1" s="1"/>
  <c r="AB85" i="1" s="1"/>
  <c r="AC85" i="1" s="1"/>
  <c r="AD85" i="1" s="1"/>
  <c r="AE85" i="1" s="1"/>
  <c r="AF85" i="1" s="1"/>
  <c r="K84" i="1"/>
  <c r="L84" i="1" s="1"/>
  <c r="M84" i="1" s="1"/>
  <c r="N84" i="1" s="1"/>
  <c r="O84" i="1" s="1"/>
  <c r="P84" i="1" s="1"/>
  <c r="Q84" i="1" s="1"/>
  <c r="R84" i="1" s="1"/>
  <c r="S84" i="1" s="1"/>
  <c r="T84" i="1" s="1"/>
  <c r="U84" i="1" s="1"/>
  <c r="V84" i="1" s="1"/>
  <c r="W84" i="1" s="1"/>
  <c r="X84" i="1" s="1"/>
  <c r="Y84" i="1" s="1"/>
  <c r="Z84" i="1" s="1"/>
  <c r="AA84" i="1" s="1"/>
  <c r="AB84" i="1" s="1"/>
  <c r="AC84" i="1" s="1"/>
  <c r="AD84" i="1" s="1"/>
  <c r="AE84" i="1" s="1"/>
  <c r="AF84" i="1" s="1"/>
  <c r="K83" i="1"/>
  <c r="L83" i="1" s="1"/>
  <c r="M83" i="1" s="1"/>
  <c r="N83" i="1" s="1"/>
  <c r="O83" i="1" s="1"/>
  <c r="P83" i="1" s="1"/>
  <c r="Q83" i="1" s="1"/>
  <c r="R83" i="1" s="1"/>
  <c r="S83" i="1" s="1"/>
  <c r="T83" i="1" s="1"/>
  <c r="U83" i="1" s="1"/>
  <c r="V83" i="1" s="1"/>
  <c r="W83" i="1" s="1"/>
  <c r="X83" i="1" s="1"/>
  <c r="Y83" i="1" s="1"/>
  <c r="Z83" i="1" s="1"/>
  <c r="AA83" i="1" s="1"/>
  <c r="AB83" i="1" s="1"/>
  <c r="AC83" i="1" s="1"/>
  <c r="AD83" i="1" s="1"/>
  <c r="AE83" i="1" s="1"/>
  <c r="AF83" i="1" s="1"/>
  <c r="K82" i="1"/>
  <c r="L82" i="1" s="1"/>
  <c r="M82" i="1" s="1"/>
  <c r="N82" i="1" s="1"/>
  <c r="O82" i="1" s="1"/>
  <c r="P82" i="1" s="1"/>
  <c r="Q82" i="1" s="1"/>
  <c r="R82" i="1" s="1"/>
  <c r="S82" i="1" s="1"/>
  <c r="T82" i="1" s="1"/>
  <c r="U82" i="1" s="1"/>
  <c r="V82" i="1" s="1"/>
  <c r="W82" i="1" s="1"/>
  <c r="X82" i="1" s="1"/>
  <c r="Y82" i="1" s="1"/>
  <c r="Z82" i="1" s="1"/>
  <c r="AA82" i="1" s="1"/>
  <c r="AB82" i="1" s="1"/>
  <c r="AC82" i="1" s="1"/>
  <c r="AD82" i="1" s="1"/>
  <c r="AE82" i="1" s="1"/>
  <c r="AF82" i="1" s="1"/>
  <c r="K81" i="1"/>
  <c r="L81" i="1" s="1"/>
  <c r="M81" i="1" s="1"/>
  <c r="N81" i="1" s="1"/>
  <c r="O81" i="1" s="1"/>
  <c r="P81" i="1" s="1"/>
  <c r="Q81" i="1" s="1"/>
  <c r="R81" i="1" s="1"/>
  <c r="S81" i="1" s="1"/>
  <c r="T81" i="1" s="1"/>
  <c r="U81" i="1" s="1"/>
  <c r="V81" i="1" s="1"/>
  <c r="W81" i="1" s="1"/>
  <c r="X81" i="1" s="1"/>
  <c r="Y81" i="1" s="1"/>
  <c r="Z81" i="1" s="1"/>
  <c r="AA81" i="1" s="1"/>
  <c r="AB81" i="1" s="1"/>
  <c r="AC81" i="1" s="1"/>
  <c r="AD81" i="1" s="1"/>
  <c r="AE81" i="1" s="1"/>
  <c r="AF81" i="1" s="1"/>
  <c r="K80" i="1"/>
  <c r="L80" i="1" s="1"/>
  <c r="M80" i="1" s="1"/>
  <c r="N80" i="1" s="1"/>
  <c r="O80" i="1" s="1"/>
  <c r="P80" i="1" s="1"/>
  <c r="Q80" i="1" s="1"/>
  <c r="R80" i="1" s="1"/>
  <c r="S80" i="1" s="1"/>
  <c r="T80" i="1" s="1"/>
  <c r="U80" i="1" s="1"/>
  <c r="V80" i="1" s="1"/>
  <c r="W80" i="1" s="1"/>
  <c r="X80" i="1" s="1"/>
  <c r="Y80" i="1" s="1"/>
  <c r="Z80" i="1" s="1"/>
  <c r="AA80" i="1" s="1"/>
  <c r="AB80" i="1" s="1"/>
  <c r="AC80" i="1" s="1"/>
  <c r="AD80" i="1" s="1"/>
  <c r="AE80" i="1" s="1"/>
  <c r="AF80" i="1" s="1"/>
  <c r="K79" i="1"/>
  <c r="L79" i="1" s="1"/>
  <c r="M79" i="1" s="1"/>
  <c r="N79" i="1" s="1"/>
  <c r="O79" i="1" s="1"/>
  <c r="P79" i="1" s="1"/>
  <c r="Q79" i="1" s="1"/>
  <c r="R79" i="1" s="1"/>
  <c r="S79" i="1" s="1"/>
  <c r="T79" i="1" s="1"/>
  <c r="U79" i="1" s="1"/>
  <c r="V79" i="1" s="1"/>
  <c r="W79" i="1" s="1"/>
  <c r="X79" i="1" s="1"/>
  <c r="Y79" i="1" s="1"/>
  <c r="Z79" i="1" s="1"/>
  <c r="AA79" i="1" s="1"/>
  <c r="AB79" i="1" s="1"/>
  <c r="AC79" i="1" s="1"/>
  <c r="AD79" i="1" s="1"/>
  <c r="AE79" i="1" s="1"/>
  <c r="AF79" i="1" s="1"/>
  <c r="K78" i="1"/>
  <c r="L78" i="1" s="1"/>
  <c r="M78" i="1" s="1"/>
  <c r="N78" i="1" s="1"/>
  <c r="O78" i="1" s="1"/>
  <c r="P78" i="1" s="1"/>
  <c r="Q78" i="1" s="1"/>
  <c r="R78" i="1" s="1"/>
  <c r="S78" i="1" s="1"/>
  <c r="T78" i="1" s="1"/>
  <c r="U78" i="1" s="1"/>
  <c r="V78" i="1" s="1"/>
  <c r="W78" i="1" s="1"/>
  <c r="X78" i="1" s="1"/>
  <c r="Y78" i="1" s="1"/>
  <c r="Z78" i="1" s="1"/>
  <c r="AA78" i="1" s="1"/>
  <c r="AB78" i="1" s="1"/>
  <c r="AC78" i="1" s="1"/>
  <c r="AD78" i="1" s="1"/>
  <c r="AE78" i="1" s="1"/>
  <c r="AF78" i="1" s="1"/>
  <c r="K77" i="1"/>
  <c r="M77" i="1" s="1"/>
  <c r="N77" i="1" s="1"/>
  <c r="O77" i="1" s="1"/>
  <c r="P77" i="1" s="1"/>
  <c r="Q77" i="1" s="1"/>
  <c r="R77" i="1" s="1"/>
  <c r="S77" i="1" s="1"/>
  <c r="T77" i="1" s="1"/>
  <c r="U77" i="1" s="1"/>
  <c r="V77" i="1" s="1"/>
  <c r="W77" i="1" s="1"/>
  <c r="X77" i="1" s="1"/>
  <c r="Y77" i="1" s="1"/>
  <c r="Z77" i="1" s="1"/>
  <c r="AA77" i="1" s="1"/>
  <c r="AB77" i="1" s="1"/>
  <c r="AC77" i="1" s="1"/>
  <c r="AD77" i="1" s="1"/>
  <c r="AE77" i="1" s="1"/>
  <c r="AF77" i="1" s="1"/>
  <c r="K76" i="1"/>
  <c r="L76" i="1" s="1"/>
  <c r="M76" i="1" s="1"/>
  <c r="N76" i="1" s="1"/>
  <c r="O76" i="1" s="1"/>
  <c r="P76" i="1" s="1"/>
  <c r="Q76" i="1" s="1"/>
  <c r="R76" i="1" s="1"/>
  <c r="S76" i="1" s="1"/>
  <c r="T76" i="1" s="1"/>
  <c r="U76" i="1" s="1"/>
  <c r="V76" i="1" s="1"/>
  <c r="W76" i="1" s="1"/>
  <c r="X76" i="1" s="1"/>
  <c r="Y76" i="1" s="1"/>
  <c r="Z76" i="1" s="1"/>
  <c r="AA76" i="1" s="1"/>
  <c r="AB76" i="1" s="1"/>
  <c r="AC76" i="1" s="1"/>
  <c r="AD76" i="1" s="1"/>
  <c r="AE76" i="1" s="1"/>
  <c r="AF76" i="1" s="1"/>
  <c r="L75" i="1"/>
  <c r="M75" i="1" s="1"/>
  <c r="J74" i="1"/>
  <c r="J20" i="1" s="1"/>
  <c r="K70" i="1"/>
  <c r="L70" i="1" s="1"/>
  <c r="M70" i="1" s="1"/>
  <c r="N70" i="1" s="1"/>
  <c r="O70" i="1" s="1"/>
  <c r="P70" i="1" s="1"/>
  <c r="Q70" i="1" s="1"/>
  <c r="R70" i="1" s="1"/>
  <c r="S70" i="1" s="1"/>
  <c r="T70" i="1" s="1"/>
  <c r="U70" i="1" s="1"/>
  <c r="V70" i="1" s="1"/>
  <c r="W70" i="1" s="1"/>
  <c r="X70" i="1" s="1"/>
  <c r="Y70" i="1" s="1"/>
  <c r="Z70" i="1" s="1"/>
  <c r="AA70" i="1" s="1"/>
  <c r="AB70" i="1" s="1"/>
  <c r="AC70" i="1" s="1"/>
  <c r="AD70" i="1" s="1"/>
  <c r="AE70" i="1" s="1"/>
  <c r="AF70" i="1" s="1"/>
  <c r="K69" i="1"/>
  <c r="L69" i="1" s="1"/>
  <c r="M69" i="1" s="1"/>
  <c r="N69" i="1" s="1"/>
  <c r="O69" i="1" s="1"/>
  <c r="P69" i="1" s="1"/>
  <c r="Q69" i="1" s="1"/>
  <c r="R69" i="1" s="1"/>
  <c r="S69" i="1" s="1"/>
  <c r="T69" i="1" s="1"/>
  <c r="U69" i="1" s="1"/>
  <c r="V69" i="1" s="1"/>
  <c r="W69" i="1" s="1"/>
  <c r="X69" i="1" s="1"/>
  <c r="Y69" i="1" s="1"/>
  <c r="Z69" i="1" s="1"/>
  <c r="AA69" i="1" s="1"/>
  <c r="AB69" i="1" s="1"/>
  <c r="AC69" i="1" s="1"/>
  <c r="AD69" i="1" s="1"/>
  <c r="AE69" i="1" s="1"/>
  <c r="AF69" i="1" s="1"/>
  <c r="K68" i="1"/>
  <c r="L68" i="1" s="1"/>
  <c r="M68" i="1" s="1"/>
  <c r="N68" i="1" s="1"/>
  <c r="O68" i="1" s="1"/>
  <c r="P68" i="1" s="1"/>
  <c r="Q68" i="1" s="1"/>
  <c r="R68" i="1" s="1"/>
  <c r="S68" i="1" s="1"/>
  <c r="T68" i="1" s="1"/>
  <c r="U68" i="1" s="1"/>
  <c r="V68" i="1" s="1"/>
  <c r="W68" i="1" s="1"/>
  <c r="X68" i="1" s="1"/>
  <c r="Y68" i="1" s="1"/>
  <c r="Z68" i="1" s="1"/>
  <c r="AA68" i="1" s="1"/>
  <c r="AB68" i="1" s="1"/>
  <c r="AC68" i="1" s="1"/>
  <c r="AD68" i="1" s="1"/>
  <c r="AE68" i="1" s="1"/>
  <c r="AF68" i="1" s="1"/>
  <c r="K67" i="1"/>
  <c r="L67" i="1" s="1"/>
  <c r="M67" i="1" s="1"/>
  <c r="N67" i="1" s="1"/>
  <c r="O67" i="1" s="1"/>
  <c r="P67" i="1" s="1"/>
  <c r="Q67" i="1" s="1"/>
  <c r="R67" i="1" s="1"/>
  <c r="S67" i="1" s="1"/>
  <c r="T67" i="1" s="1"/>
  <c r="U67" i="1" s="1"/>
  <c r="V67" i="1" s="1"/>
  <c r="W67" i="1" s="1"/>
  <c r="X67" i="1" s="1"/>
  <c r="Y67" i="1" s="1"/>
  <c r="Z67" i="1" s="1"/>
  <c r="AA67" i="1" s="1"/>
  <c r="AB67" i="1" s="1"/>
  <c r="AC67" i="1" s="1"/>
  <c r="AD67" i="1" s="1"/>
  <c r="AE67" i="1" s="1"/>
  <c r="AF67" i="1" s="1"/>
  <c r="K59" i="1"/>
  <c r="L59" i="1" s="1"/>
  <c r="J58" i="1"/>
  <c r="J19" i="1" s="1"/>
  <c r="K47" i="1"/>
  <c r="L47" i="1" s="1"/>
  <c r="M47" i="1" s="1"/>
  <c r="N47" i="1" s="1"/>
  <c r="O47" i="1" s="1"/>
  <c r="P47" i="1" s="1"/>
  <c r="Q47" i="1" s="1"/>
  <c r="R47" i="1" s="1"/>
  <c r="S47" i="1" s="1"/>
  <c r="T47" i="1" s="1"/>
  <c r="U47" i="1" s="1"/>
  <c r="V47" i="1" s="1"/>
  <c r="W47" i="1" s="1"/>
  <c r="X47" i="1" s="1"/>
  <c r="Y47" i="1" s="1"/>
  <c r="Z47" i="1" s="1"/>
  <c r="AA47" i="1" s="1"/>
  <c r="AB47" i="1" s="1"/>
  <c r="AC47" i="1" s="1"/>
  <c r="AD47" i="1" s="1"/>
  <c r="AE47" i="1" s="1"/>
  <c r="AF47" i="1" s="1"/>
  <c r="K43" i="1"/>
  <c r="L43" i="1" s="1"/>
  <c r="M43" i="1" s="1"/>
  <c r="N43" i="1" s="1"/>
  <c r="O43" i="1" s="1"/>
  <c r="P43" i="1" s="1"/>
  <c r="Q43" i="1" s="1"/>
  <c r="R43" i="1" s="1"/>
  <c r="S43" i="1" s="1"/>
  <c r="T43" i="1" s="1"/>
  <c r="U43" i="1" s="1"/>
  <c r="V43" i="1" s="1"/>
  <c r="W43" i="1" s="1"/>
  <c r="X43" i="1" s="1"/>
  <c r="Y43" i="1" s="1"/>
  <c r="Z43" i="1" s="1"/>
  <c r="AA43" i="1" s="1"/>
  <c r="AB43" i="1" s="1"/>
  <c r="AC43" i="1" s="1"/>
  <c r="AD43" i="1" s="1"/>
  <c r="AE43" i="1" s="1"/>
  <c r="AF43" i="1" s="1"/>
  <c r="K35" i="1"/>
  <c r="L35" i="1" s="1"/>
  <c r="M35" i="1" s="1"/>
  <c r="N35" i="1" s="1"/>
  <c r="O35" i="1" s="1"/>
  <c r="P35" i="1" s="1"/>
  <c r="Q35" i="1" s="1"/>
  <c r="R35" i="1" s="1"/>
  <c r="S35" i="1" s="1"/>
  <c r="T35" i="1" s="1"/>
  <c r="U35" i="1" s="1"/>
  <c r="V35" i="1" s="1"/>
  <c r="W35" i="1" s="1"/>
  <c r="X35" i="1" s="1"/>
  <c r="Y35" i="1" s="1"/>
  <c r="Z35" i="1" s="1"/>
  <c r="AA35" i="1" s="1"/>
  <c r="AB35" i="1" s="1"/>
  <c r="AC35" i="1" s="1"/>
  <c r="AD35" i="1" s="1"/>
  <c r="AE35" i="1" s="1"/>
  <c r="AF35" i="1" s="1"/>
  <c r="O30" i="1"/>
  <c r="P30" i="1" s="1"/>
  <c r="K30" i="1"/>
  <c r="J29" i="1"/>
  <c r="J18" i="1" s="1"/>
  <c r="J17" i="1"/>
  <c r="J73" i="1" s="1"/>
  <c r="H13" i="1"/>
  <c r="M16" i="2" l="1"/>
  <c r="M22" i="2"/>
  <c r="R16" i="2"/>
  <c r="N22" i="2"/>
  <c r="S10" i="2"/>
  <c r="O16" i="2"/>
  <c r="S16" i="2"/>
  <c r="O22" i="2"/>
  <c r="S22" i="2"/>
  <c r="N16" i="2"/>
  <c r="V16" i="2"/>
  <c r="R22" i="2"/>
  <c r="L16" i="2"/>
  <c r="P16" i="2"/>
  <c r="T16" i="2"/>
  <c r="L22" i="2"/>
  <c r="P22" i="2"/>
  <c r="D10" i="4"/>
  <c r="D11" i="4"/>
  <c r="D12" i="4"/>
  <c r="D13" i="4"/>
  <c r="K10" i="4"/>
  <c r="L10" i="4"/>
  <c r="E13" i="4"/>
  <c r="N10" i="4"/>
  <c r="G10" i="4"/>
  <c r="O10" i="4"/>
  <c r="H10" i="4"/>
  <c r="J10" i="4"/>
  <c r="J28" i="1"/>
  <c r="AD23" i="2"/>
  <c r="W23" i="2"/>
  <c r="X23" i="2"/>
  <c r="O10" i="2"/>
  <c r="K17" i="1"/>
  <c r="K28" i="1" s="1"/>
  <c r="I23" i="2"/>
  <c r="M23" i="2"/>
  <c r="Q23" i="2"/>
  <c r="U23" i="2"/>
  <c r="Y23" i="2"/>
  <c r="AC23" i="2"/>
  <c r="Z23" i="2"/>
  <c r="H11" i="4"/>
  <c r="L11" i="4"/>
  <c r="P11" i="4"/>
  <c r="T11" i="4"/>
  <c r="X11" i="4"/>
  <c r="H12" i="4"/>
  <c r="L12" i="4"/>
  <c r="P12" i="4"/>
  <c r="T12" i="4"/>
  <c r="X12" i="4"/>
  <c r="H13" i="4"/>
  <c r="L13" i="4"/>
  <c r="P13" i="4"/>
  <c r="T13" i="4"/>
  <c r="F11" i="4"/>
  <c r="J11" i="4"/>
  <c r="N11" i="4"/>
  <c r="R11" i="4"/>
  <c r="V11" i="4"/>
  <c r="G11" i="4"/>
  <c r="K11" i="4"/>
  <c r="O11" i="4"/>
  <c r="S11" i="4"/>
  <c r="W11" i="4"/>
  <c r="L30" i="1"/>
  <c r="L29" i="1" s="1"/>
  <c r="L18" i="1" s="1"/>
  <c r="K29" i="1"/>
  <c r="K18" i="1" s="1"/>
  <c r="J25" i="1"/>
  <c r="K130" i="1"/>
  <c r="K23" i="1" s="1"/>
  <c r="H23" i="2"/>
  <c r="N29" i="1"/>
  <c r="N18" i="1" s="1"/>
  <c r="K58" i="1"/>
  <c r="K19" i="1" s="1"/>
  <c r="L58" i="1"/>
  <c r="L19" i="1" s="1"/>
  <c r="L74" i="1"/>
  <c r="L20" i="1" s="1"/>
  <c r="L116" i="1"/>
  <c r="M116" i="1" s="1"/>
  <c r="N116" i="1" s="1"/>
  <c r="O116" i="1" s="1"/>
  <c r="P116" i="1" s="1"/>
  <c r="Q116" i="1" s="1"/>
  <c r="R116" i="1" s="1"/>
  <c r="S116" i="1" s="1"/>
  <c r="T116" i="1" s="1"/>
  <c r="U116" i="1" s="1"/>
  <c r="V116" i="1" s="1"/>
  <c r="W116" i="1" s="1"/>
  <c r="X116" i="1" s="1"/>
  <c r="Y116" i="1" s="1"/>
  <c r="Z116" i="1" s="1"/>
  <c r="AA116" i="1" s="1"/>
  <c r="AB116" i="1" s="1"/>
  <c r="AC116" i="1" s="1"/>
  <c r="AD116" i="1" s="1"/>
  <c r="AE116" i="1" s="1"/>
  <c r="AF116" i="1" s="1"/>
  <c r="K114" i="1"/>
  <c r="K22" i="1" s="1"/>
  <c r="J145" i="1"/>
  <c r="J129" i="1"/>
  <c r="J89" i="1"/>
  <c r="J113" i="1"/>
  <c r="J57" i="1"/>
  <c r="M59" i="1"/>
  <c r="K74" i="1"/>
  <c r="K20" i="1" s="1"/>
  <c r="M74" i="1"/>
  <c r="M20" i="1" s="1"/>
  <c r="N75" i="1"/>
  <c r="M91" i="1"/>
  <c r="L90" i="1"/>
  <c r="L21" i="1" s="1"/>
  <c r="N115" i="1"/>
  <c r="K90" i="1"/>
  <c r="K21" i="1" s="1"/>
  <c r="J23" i="2"/>
  <c r="J10" i="2"/>
  <c r="F9" i="4" s="1"/>
  <c r="N23" i="2"/>
  <c r="N10" i="2"/>
  <c r="R10" i="2"/>
  <c r="N9" i="4" s="1"/>
  <c r="R23" i="2"/>
  <c r="L130" i="1"/>
  <c r="L23" i="1" s="1"/>
  <c r="M131" i="1"/>
  <c r="M147" i="1"/>
  <c r="L148" i="1"/>
  <c r="M148" i="1" s="1"/>
  <c r="N148" i="1" s="1"/>
  <c r="O148" i="1" s="1"/>
  <c r="P148" i="1" s="1"/>
  <c r="Q148" i="1" s="1"/>
  <c r="R148" i="1" s="1"/>
  <c r="S148" i="1" s="1"/>
  <c r="T148" i="1" s="1"/>
  <c r="U148" i="1" s="1"/>
  <c r="V148" i="1" s="1"/>
  <c r="W148" i="1" s="1"/>
  <c r="X148" i="1" s="1"/>
  <c r="Y148" i="1" s="1"/>
  <c r="Z148" i="1" s="1"/>
  <c r="AA148" i="1" s="1"/>
  <c r="AB148" i="1" s="1"/>
  <c r="AC148" i="1" s="1"/>
  <c r="AD148" i="1" s="1"/>
  <c r="AE148" i="1" s="1"/>
  <c r="AF148" i="1" s="1"/>
  <c r="K146" i="1"/>
  <c r="K24" i="1" s="1"/>
  <c r="C9" i="4"/>
  <c r="C7" i="4" s="1"/>
  <c r="H10" i="2"/>
  <c r="D9" i="4" s="1"/>
  <c r="O9" i="4"/>
  <c r="L23" i="2"/>
  <c r="L10" i="2"/>
  <c r="P23" i="2"/>
  <c r="P10" i="2"/>
  <c r="T23" i="2"/>
  <c r="T10" i="2"/>
  <c r="AB23" i="2"/>
  <c r="S9" i="3"/>
  <c r="T9" i="3" s="1"/>
  <c r="X10" i="2" s="1"/>
  <c r="V22" i="2"/>
  <c r="T22" i="2"/>
  <c r="G23" i="2"/>
  <c r="R10" i="4"/>
  <c r="G9" i="4"/>
  <c r="V10" i="2"/>
  <c r="K23" i="2"/>
  <c r="S23" i="2"/>
  <c r="AA23" i="2"/>
  <c r="P10" i="4"/>
  <c r="X13" i="4"/>
  <c r="I10" i="2"/>
  <c r="E9" i="4" s="1"/>
  <c r="M10" i="2"/>
  <c r="I9" i="4" s="1"/>
  <c r="Q10" i="2"/>
  <c r="U10" i="2"/>
  <c r="Q16" i="2"/>
  <c r="U16" i="2"/>
  <c r="Q22" i="2"/>
  <c r="U22" i="2"/>
  <c r="I10" i="4"/>
  <c r="M10" i="4"/>
  <c r="Q10" i="4"/>
  <c r="E11" i="4"/>
  <c r="I11" i="4"/>
  <c r="M11" i="4"/>
  <c r="Q11" i="4"/>
  <c r="U11" i="4"/>
  <c r="Y11" i="4"/>
  <c r="E12" i="4"/>
  <c r="I12" i="4"/>
  <c r="M12" i="4"/>
  <c r="Q12" i="4"/>
  <c r="U12" i="4"/>
  <c r="Y12" i="4"/>
  <c r="I13" i="4"/>
  <c r="M13" i="4"/>
  <c r="Q13" i="4"/>
  <c r="U13" i="4"/>
  <c r="Y13" i="4"/>
  <c r="Z11" i="4"/>
  <c r="F12" i="4"/>
  <c r="J12" i="4"/>
  <c r="N12" i="4"/>
  <c r="R12" i="4"/>
  <c r="V12" i="4"/>
  <c r="Z12" i="4"/>
  <c r="F13" i="4"/>
  <c r="J13" i="4"/>
  <c r="N13" i="4"/>
  <c r="R13" i="4"/>
  <c r="V13" i="4"/>
  <c r="Z13" i="4"/>
  <c r="G12" i="4"/>
  <c r="K12" i="4"/>
  <c r="O12" i="4"/>
  <c r="S12" i="4"/>
  <c r="W12" i="4"/>
  <c r="G13" i="4"/>
  <c r="K13" i="4"/>
  <c r="O13" i="4"/>
  <c r="S13" i="4"/>
  <c r="W13" i="4"/>
  <c r="K9" i="4" l="1"/>
  <c r="X22" i="2"/>
  <c r="L9" i="4"/>
  <c r="D7" i="4"/>
  <c r="W22" i="2"/>
  <c r="H9" i="4"/>
  <c r="H7" i="4" s="1"/>
  <c r="J9" i="4"/>
  <c r="L17" i="1"/>
  <c r="L73" i="1" s="1"/>
  <c r="L114" i="1"/>
  <c r="L22" i="1" s="1"/>
  <c r="K89" i="1"/>
  <c r="K113" i="1"/>
  <c r="K145" i="1"/>
  <c r="K57" i="1"/>
  <c r="S10" i="4"/>
  <c r="K129" i="1"/>
  <c r="K73" i="1"/>
  <c r="M9" i="4"/>
  <c r="M7" i="4" s="1"/>
  <c r="T10" i="4"/>
  <c r="L7" i="4"/>
  <c r="F7" i="4"/>
  <c r="M114" i="1"/>
  <c r="M22" i="1" s="1"/>
  <c r="M30" i="1"/>
  <c r="M29" i="1" s="1"/>
  <c r="M18" i="1" s="1"/>
  <c r="K25" i="1"/>
  <c r="N131" i="1"/>
  <c r="M130" i="1"/>
  <c r="M23" i="1" s="1"/>
  <c r="N74" i="1"/>
  <c r="N20" i="1" s="1"/>
  <c r="O75" i="1"/>
  <c r="R30" i="1"/>
  <c r="O7" i="4"/>
  <c r="N7" i="4"/>
  <c r="O29" i="1"/>
  <c r="O18" i="1" s="1"/>
  <c r="R9" i="4"/>
  <c r="R7" i="4" s="1"/>
  <c r="U9" i="3"/>
  <c r="X16" i="2"/>
  <c r="T9" i="4" s="1"/>
  <c r="T7" i="4" s="1"/>
  <c r="N147" i="1"/>
  <c r="M146" i="1"/>
  <c r="M24" i="1" s="1"/>
  <c r="J7" i="4"/>
  <c r="K7" i="4"/>
  <c r="I7" i="4"/>
  <c r="E7" i="4"/>
  <c r="Q9" i="4"/>
  <c r="Q7" i="4" s="1"/>
  <c r="W10" i="2"/>
  <c r="G7" i="4"/>
  <c r="W16" i="2"/>
  <c r="P9" i="4"/>
  <c r="P7" i="4" s="1"/>
  <c r="C5" i="4"/>
  <c r="H17" i="1"/>
  <c r="L146" i="1"/>
  <c r="L24" i="1" s="1"/>
  <c r="O115" i="1"/>
  <c r="N114" i="1"/>
  <c r="N22" i="1" s="1"/>
  <c r="N91" i="1"/>
  <c r="M90" i="1"/>
  <c r="M21" i="1" s="1"/>
  <c r="M58" i="1"/>
  <c r="M19" i="1" s="1"/>
  <c r="N59" i="1"/>
  <c r="L129" i="1" l="1"/>
  <c r="L89" i="1"/>
  <c r="L113" i="1"/>
  <c r="L145" i="1"/>
  <c r="L28" i="1"/>
  <c r="M17" i="1"/>
  <c r="N17" i="1" s="1"/>
  <c r="L25" i="1"/>
  <c r="F6" i="4" s="1"/>
  <c r="L57" i="1"/>
  <c r="S9" i="4"/>
  <c r="S7" i="4" s="1"/>
  <c r="M25" i="1"/>
  <c r="G6" i="4" s="1"/>
  <c r="P115" i="1"/>
  <c r="O114" i="1"/>
  <c r="O22" i="1" s="1"/>
  <c r="O147" i="1"/>
  <c r="N146" i="1"/>
  <c r="N24" i="1" s="1"/>
  <c r="M145" i="1"/>
  <c r="M129" i="1"/>
  <c r="S30" i="1"/>
  <c r="O91" i="1"/>
  <c r="N90" i="1"/>
  <c r="N21" i="1" s="1"/>
  <c r="V9" i="3"/>
  <c r="Y16" i="2"/>
  <c r="Y10" i="2"/>
  <c r="Y22" i="2"/>
  <c r="U10" i="4"/>
  <c r="P29" i="1"/>
  <c r="P18" i="1" s="1"/>
  <c r="N130" i="1"/>
  <c r="N23" i="1" s="1"/>
  <c r="O131" i="1"/>
  <c r="H19" i="1"/>
  <c r="Z5" i="4" s="1"/>
  <c r="H18" i="1"/>
  <c r="K5" i="4" s="1"/>
  <c r="F5" i="4" s="1"/>
  <c r="O59" i="1"/>
  <c r="N58" i="1"/>
  <c r="N19" i="1" s="1"/>
  <c r="E6" i="4"/>
  <c r="D6" i="4"/>
  <c r="P75" i="1"/>
  <c r="O74" i="1"/>
  <c r="O20" i="1" s="1"/>
  <c r="M89" i="1" l="1"/>
  <c r="M73" i="1"/>
  <c r="M28" i="1"/>
  <c r="M113" i="1"/>
  <c r="M57" i="1"/>
  <c r="U9" i="4"/>
  <c r="U7" i="4" s="1"/>
  <c r="I5" i="4"/>
  <c r="X5" i="4"/>
  <c r="T5" i="4"/>
  <c r="P5" i="4"/>
  <c r="L5" i="4"/>
  <c r="W5" i="4"/>
  <c r="S5" i="4"/>
  <c r="O5" i="4"/>
  <c r="V5" i="4"/>
  <c r="R5" i="4"/>
  <c r="N5" i="4"/>
  <c r="U5" i="4"/>
  <c r="Q5" i="4"/>
  <c r="M5" i="4"/>
  <c r="Y5" i="4"/>
  <c r="Q29" i="1"/>
  <c r="Q18" i="1" s="1"/>
  <c r="T30" i="1"/>
  <c r="N145" i="1"/>
  <c r="N129" i="1"/>
  <c r="N89" i="1"/>
  <c r="N113" i="1"/>
  <c r="N57" i="1"/>
  <c r="N73" i="1"/>
  <c r="N28" i="1"/>
  <c r="O17" i="1"/>
  <c r="P147" i="1"/>
  <c r="O146" i="1"/>
  <c r="O24" i="1" s="1"/>
  <c r="E5" i="4"/>
  <c r="D5" i="4"/>
  <c r="N25" i="1"/>
  <c r="H6" i="4" s="1"/>
  <c r="O130" i="1"/>
  <c r="O23" i="1" s="1"/>
  <c r="P131" i="1"/>
  <c r="W9" i="3"/>
  <c r="Z10" i="2"/>
  <c r="Z22" i="2"/>
  <c r="Z16" i="2"/>
  <c r="V10" i="4"/>
  <c r="O90" i="1"/>
  <c r="O21" i="1" s="1"/>
  <c r="P91" i="1"/>
  <c r="J5" i="4"/>
  <c r="P74" i="1"/>
  <c r="P20" i="1" s="1"/>
  <c r="Q75" i="1"/>
  <c r="G5" i="4"/>
  <c r="H5" i="4"/>
  <c r="P59" i="1"/>
  <c r="O58" i="1"/>
  <c r="O19" i="1" s="1"/>
  <c r="P114" i="1"/>
  <c r="P22" i="1" s="1"/>
  <c r="Q115" i="1"/>
  <c r="V9" i="4" l="1"/>
  <c r="V7" i="4" s="1"/>
  <c r="O25" i="1"/>
  <c r="I6" i="4" s="1"/>
  <c r="X9" i="3"/>
  <c r="AA10" i="2"/>
  <c r="W10" i="4"/>
  <c r="AA16" i="2"/>
  <c r="AA22" i="2"/>
  <c r="Q114" i="1"/>
  <c r="Q22" i="1" s="1"/>
  <c r="R115" i="1"/>
  <c r="P130" i="1"/>
  <c r="P23" i="1" s="1"/>
  <c r="Q131" i="1"/>
  <c r="O129" i="1"/>
  <c r="O145" i="1"/>
  <c r="O113" i="1"/>
  <c r="O73" i="1"/>
  <c r="O57" i="1"/>
  <c r="O28" i="1"/>
  <c r="P17" i="1"/>
  <c r="O89" i="1"/>
  <c r="Q74" i="1"/>
  <c r="Q20" i="1" s="1"/>
  <c r="R75" i="1"/>
  <c r="P58" i="1"/>
  <c r="P19" i="1" s="1"/>
  <c r="Q59" i="1"/>
  <c r="P146" i="1"/>
  <c r="P24" i="1" s="1"/>
  <c r="Q147" i="1"/>
  <c r="R29" i="1"/>
  <c r="R18" i="1" s="1"/>
  <c r="Q91" i="1"/>
  <c r="P90" i="1"/>
  <c r="P21" i="1" s="1"/>
  <c r="U30" i="1"/>
  <c r="W9" i="4" l="1"/>
  <c r="W7" i="4" s="1"/>
  <c r="Q90" i="1"/>
  <c r="Q21" i="1" s="1"/>
  <c r="R91" i="1"/>
  <c r="Q58" i="1"/>
  <c r="Q19" i="1" s="1"/>
  <c r="R59" i="1"/>
  <c r="R131" i="1"/>
  <c r="Q130" i="1"/>
  <c r="Q23" i="1" s="1"/>
  <c r="Y9" i="3"/>
  <c r="X10" i="4"/>
  <c r="AB22" i="2"/>
  <c r="AB10" i="2"/>
  <c r="AB16" i="2"/>
  <c r="V30" i="1"/>
  <c r="S29" i="1"/>
  <c r="S18" i="1" s="1"/>
  <c r="P25" i="1"/>
  <c r="J6" i="4" s="1"/>
  <c r="P145" i="1"/>
  <c r="P129" i="1"/>
  <c r="P113" i="1"/>
  <c r="P73" i="1"/>
  <c r="P89" i="1"/>
  <c r="P28" i="1"/>
  <c r="Q17" i="1"/>
  <c r="P57" i="1"/>
  <c r="R147" i="1"/>
  <c r="Q146" i="1"/>
  <c r="Q24" i="1" s="1"/>
  <c r="R74" i="1"/>
  <c r="R20" i="1" s="1"/>
  <c r="S75" i="1"/>
  <c r="S115" i="1"/>
  <c r="R114" i="1"/>
  <c r="R22" i="1" s="1"/>
  <c r="Q145" i="1" l="1"/>
  <c r="Q73" i="1"/>
  <c r="Q89" i="1"/>
  <c r="Q129" i="1"/>
  <c r="Q28" i="1"/>
  <c r="R17" i="1"/>
  <c r="Q57" i="1"/>
  <c r="Q113" i="1"/>
  <c r="T29" i="1"/>
  <c r="T18" i="1" s="1"/>
  <c r="Z9" i="3"/>
  <c r="AC16" i="2"/>
  <c r="AC22" i="2"/>
  <c r="Y10" i="4"/>
  <c r="AC10" i="2"/>
  <c r="Q25" i="1"/>
  <c r="K6" i="4" s="1"/>
  <c r="T75" i="1"/>
  <c r="S74" i="1"/>
  <c r="S20" i="1" s="1"/>
  <c r="S59" i="1"/>
  <c r="R58" i="1"/>
  <c r="R19" i="1" s="1"/>
  <c r="T115" i="1"/>
  <c r="S114" i="1"/>
  <c r="S22" i="1" s="1"/>
  <c r="S147" i="1"/>
  <c r="R146" i="1"/>
  <c r="R24" i="1" s="1"/>
  <c r="W30" i="1"/>
  <c r="X9" i="4"/>
  <c r="X7" i="4" s="1"/>
  <c r="S91" i="1"/>
  <c r="R90" i="1"/>
  <c r="R21" i="1" s="1"/>
  <c r="R130" i="1"/>
  <c r="R23" i="1" s="1"/>
  <c r="S131" i="1"/>
  <c r="T147" i="1" l="1"/>
  <c r="S146" i="1"/>
  <c r="S24" i="1" s="1"/>
  <c r="T59" i="1"/>
  <c r="S58" i="1"/>
  <c r="S19" i="1" s="1"/>
  <c r="AD22" i="2"/>
  <c r="AD10" i="2"/>
  <c r="AD16" i="2"/>
  <c r="Z10" i="4"/>
  <c r="X30" i="1"/>
  <c r="R25" i="1"/>
  <c r="L6" i="4" s="1"/>
  <c r="S130" i="1"/>
  <c r="S23" i="1" s="1"/>
  <c r="T131" i="1"/>
  <c r="Y9" i="4"/>
  <c r="Y7" i="4" s="1"/>
  <c r="T114" i="1"/>
  <c r="T22" i="1" s="1"/>
  <c r="U115" i="1"/>
  <c r="T74" i="1"/>
  <c r="T20" i="1" s="1"/>
  <c r="U75" i="1"/>
  <c r="U29" i="1"/>
  <c r="U18" i="1" s="1"/>
  <c r="R145" i="1"/>
  <c r="R129" i="1"/>
  <c r="R89" i="1"/>
  <c r="R113" i="1"/>
  <c r="S17" i="1"/>
  <c r="R73" i="1"/>
  <c r="R57" i="1"/>
  <c r="R28" i="1"/>
  <c r="S90" i="1"/>
  <c r="S21" i="1" s="1"/>
  <c r="T91" i="1"/>
  <c r="Z9" i="4" l="1"/>
  <c r="Z7" i="4" s="1"/>
  <c r="S25" i="1"/>
  <c r="M6" i="4" s="1"/>
  <c r="V29" i="1"/>
  <c r="V18" i="1" s="1"/>
  <c r="U74" i="1"/>
  <c r="U20" i="1" s="1"/>
  <c r="V75" i="1"/>
  <c r="T58" i="1"/>
  <c r="T19" i="1" s="1"/>
  <c r="U59" i="1"/>
  <c r="T130" i="1"/>
  <c r="T23" i="1" s="1"/>
  <c r="U131" i="1"/>
  <c r="U91" i="1"/>
  <c r="T90" i="1"/>
  <c r="T21" i="1" s="1"/>
  <c r="S145" i="1"/>
  <c r="S129" i="1"/>
  <c r="S113" i="1"/>
  <c r="S89" i="1"/>
  <c r="S73" i="1"/>
  <c r="S57" i="1"/>
  <c r="S28" i="1"/>
  <c r="T17" i="1"/>
  <c r="U114" i="1"/>
  <c r="U22" i="1" s="1"/>
  <c r="V115" i="1"/>
  <c r="Y30" i="1"/>
  <c r="T146" i="1"/>
  <c r="T24" i="1" s="1"/>
  <c r="U147" i="1"/>
  <c r="V131" i="1" l="1"/>
  <c r="U130" i="1"/>
  <c r="U23" i="1" s="1"/>
  <c r="Z30" i="1"/>
  <c r="V74" i="1"/>
  <c r="V20" i="1" s="1"/>
  <c r="W75" i="1"/>
  <c r="T145" i="1"/>
  <c r="T129" i="1"/>
  <c r="T113" i="1"/>
  <c r="T73" i="1"/>
  <c r="T57" i="1"/>
  <c r="U17" i="1"/>
  <c r="T89" i="1"/>
  <c r="T28" i="1"/>
  <c r="V147" i="1"/>
  <c r="U146" i="1"/>
  <c r="U24" i="1" s="1"/>
  <c r="W115" i="1"/>
  <c r="V114" i="1"/>
  <c r="V22" i="1" s="1"/>
  <c r="V91" i="1"/>
  <c r="U90" i="1"/>
  <c r="U21" i="1" s="1"/>
  <c r="U58" i="1"/>
  <c r="U19" i="1" s="1"/>
  <c r="V59" i="1"/>
  <c r="T25" i="1"/>
  <c r="N6" i="4" s="1"/>
  <c r="W29" i="1"/>
  <c r="W18" i="1" s="1"/>
  <c r="U145" i="1" l="1"/>
  <c r="U129" i="1"/>
  <c r="U73" i="1"/>
  <c r="U113" i="1"/>
  <c r="U89" i="1"/>
  <c r="U28" i="1"/>
  <c r="V17" i="1"/>
  <c r="U57" i="1"/>
  <c r="W59" i="1"/>
  <c r="V58" i="1"/>
  <c r="V19" i="1" s="1"/>
  <c r="AA30" i="1"/>
  <c r="V90" i="1"/>
  <c r="V21" i="1" s="1"/>
  <c r="W91" i="1"/>
  <c r="V146" i="1"/>
  <c r="V24" i="1" s="1"/>
  <c r="W147" i="1"/>
  <c r="X75" i="1"/>
  <c r="W74" i="1"/>
  <c r="W20" i="1" s="1"/>
  <c r="X29" i="1"/>
  <c r="X18" i="1" s="1"/>
  <c r="U25" i="1"/>
  <c r="O6" i="4" s="1"/>
  <c r="X115" i="1"/>
  <c r="W114" i="1"/>
  <c r="W22" i="1" s="1"/>
  <c r="V130" i="1"/>
  <c r="V23" i="1" s="1"/>
  <c r="W131" i="1"/>
  <c r="Y29" i="1" l="1"/>
  <c r="Y18" i="1" s="1"/>
  <c r="AB30" i="1"/>
  <c r="X114" i="1"/>
  <c r="X22" i="1" s="1"/>
  <c r="Y115" i="1"/>
  <c r="V145" i="1"/>
  <c r="V129" i="1"/>
  <c r="V89" i="1"/>
  <c r="V113" i="1"/>
  <c r="V73" i="1"/>
  <c r="V57" i="1"/>
  <c r="V28" i="1"/>
  <c r="W17" i="1"/>
  <c r="X74" i="1"/>
  <c r="X20" i="1" s="1"/>
  <c r="Y75" i="1"/>
  <c r="W90" i="1"/>
  <c r="W21" i="1" s="1"/>
  <c r="X91" i="1"/>
  <c r="V25" i="1"/>
  <c r="P6" i="4" s="1"/>
  <c r="X147" i="1"/>
  <c r="W146" i="1"/>
  <c r="W24" i="1" s="1"/>
  <c r="W130" i="1"/>
  <c r="W23" i="1" s="1"/>
  <c r="X131" i="1"/>
  <c r="X59" i="1"/>
  <c r="W58" i="1"/>
  <c r="W19" i="1" s="1"/>
  <c r="W25" i="1" l="1"/>
  <c r="Q6" i="4" s="1"/>
  <c r="X146" i="1"/>
  <c r="X24" i="1" s="1"/>
  <c r="Y147" i="1"/>
  <c r="Y74" i="1"/>
  <c r="Y20" i="1" s="1"/>
  <c r="Z75" i="1"/>
  <c r="X130" i="1"/>
  <c r="X23" i="1" s="1"/>
  <c r="Y131" i="1"/>
  <c r="AC30" i="1"/>
  <c r="Y91" i="1"/>
  <c r="X90" i="1"/>
  <c r="X21" i="1" s="1"/>
  <c r="W145" i="1"/>
  <c r="W113" i="1"/>
  <c r="W129" i="1"/>
  <c r="W89" i="1"/>
  <c r="W73" i="1"/>
  <c r="W57" i="1"/>
  <c r="W28" i="1"/>
  <c r="X17" i="1"/>
  <c r="Y114" i="1"/>
  <c r="Y22" i="1" s="1"/>
  <c r="Z115" i="1"/>
  <c r="X58" i="1"/>
  <c r="X19" i="1" s="1"/>
  <c r="Y59" i="1"/>
  <c r="Z29" i="1"/>
  <c r="Z18" i="1" s="1"/>
  <c r="X25" i="1" l="1"/>
  <c r="R6" i="4" s="1"/>
  <c r="AA29" i="1"/>
  <c r="AA18" i="1" s="1"/>
  <c r="X145" i="1"/>
  <c r="X113" i="1"/>
  <c r="X129" i="1"/>
  <c r="X89" i="1"/>
  <c r="X73" i="1"/>
  <c r="Y17" i="1"/>
  <c r="X57" i="1"/>
  <c r="X28" i="1"/>
  <c r="AD30" i="1"/>
  <c r="Z91" i="1"/>
  <c r="Y90" i="1"/>
  <c r="Y21" i="1" s="1"/>
  <c r="Z131" i="1"/>
  <c r="Y130" i="1"/>
  <c r="Y23" i="1" s="1"/>
  <c r="Z147" i="1"/>
  <c r="Y146" i="1"/>
  <c r="Y24" i="1" s="1"/>
  <c r="Z74" i="1"/>
  <c r="Z20" i="1" s="1"/>
  <c r="AA75" i="1"/>
  <c r="Y58" i="1"/>
  <c r="Y19" i="1" s="1"/>
  <c r="Z59" i="1"/>
  <c r="AA115" i="1"/>
  <c r="Z114" i="1"/>
  <c r="Z22" i="1" s="1"/>
  <c r="AB115" i="1" l="1"/>
  <c r="AA114" i="1"/>
  <c r="AA22" i="1" s="1"/>
  <c r="Y145" i="1"/>
  <c r="Y129" i="1"/>
  <c r="Y73" i="1"/>
  <c r="Y89" i="1"/>
  <c r="Y57" i="1"/>
  <c r="Y28" i="1"/>
  <c r="Z17" i="1"/>
  <c r="Y113" i="1"/>
  <c r="Z130" i="1"/>
  <c r="Z23" i="1" s="1"/>
  <c r="AA131" i="1"/>
  <c r="AB75" i="1"/>
  <c r="AA74" i="1"/>
  <c r="AA20" i="1" s="1"/>
  <c r="AE30" i="1"/>
  <c r="AA59" i="1"/>
  <c r="Z58" i="1"/>
  <c r="Z19" i="1" s="1"/>
  <c r="Y25" i="1"/>
  <c r="S6" i="4" s="1"/>
  <c r="AA147" i="1"/>
  <c r="Z146" i="1"/>
  <c r="Z24" i="1" s="1"/>
  <c r="AA91" i="1"/>
  <c r="Z90" i="1"/>
  <c r="Z21" i="1" s="1"/>
  <c r="AB29" i="1"/>
  <c r="AB18" i="1" s="1"/>
  <c r="AA90" i="1" l="1"/>
  <c r="AA21" i="1" s="1"/>
  <c r="AB91" i="1"/>
  <c r="AA130" i="1"/>
  <c r="AA23" i="1" s="1"/>
  <c r="AB131" i="1"/>
  <c r="Z25" i="1"/>
  <c r="T6" i="4" s="1"/>
  <c r="AB59" i="1"/>
  <c r="AA58" i="1"/>
  <c r="AA19" i="1" s="1"/>
  <c r="AB74" i="1"/>
  <c r="AB20" i="1" s="1"/>
  <c r="AC75" i="1"/>
  <c r="AC29" i="1"/>
  <c r="AC18" i="1" s="1"/>
  <c r="AA146" i="1"/>
  <c r="AA24" i="1" s="1"/>
  <c r="AB147" i="1"/>
  <c r="AF30" i="1"/>
  <c r="Z145" i="1"/>
  <c r="Z129" i="1"/>
  <c r="Z89" i="1"/>
  <c r="Z113" i="1"/>
  <c r="Z73" i="1"/>
  <c r="Z57" i="1"/>
  <c r="Z28" i="1"/>
  <c r="AA17" i="1"/>
  <c r="AB114" i="1"/>
  <c r="AB22" i="1" s="1"/>
  <c r="AC115" i="1"/>
  <c r="AA25" i="1" l="1"/>
  <c r="U6" i="4" s="1"/>
  <c r="AD29" i="1"/>
  <c r="AD18" i="1" s="1"/>
  <c r="AB58" i="1"/>
  <c r="AB19" i="1" s="1"/>
  <c r="AC59" i="1"/>
  <c r="AC114" i="1"/>
  <c r="AC22" i="1" s="1"/>
  <c r="AD115" i="1"/>
  <c r="AB146" i="1"/>
  <c r="AB24" i="1" s="1"/>
  <c r="AC147" i="1"/>
  <c r="AC74" i="1"/>
  <c r="AC20" i="1" s="1"/>
  <c r="AD75" i="1"/>
  <c r="AC91" i="1"/>
  <c r="AB90" i="1"/>
  <c r="AB21" i="1" s="1"/>
  <c r="AA145" i="1"/>
  <c r="AA129" i="1"/>
  <c r="AA113" i="1"/>
  <c r="AA89" i="1"/>
  <c r="AA73" i="1"/>
  <c r="AA57" i="1"/>
  <c r="AA28" i="1"/>
  <c r="AB17" i="1"/>
  <c r="AB130" i="1"/>
  <c r="AB23" i="1" s="1"/>
  <c r="AC131" i="1"/>
  <c r="AB25" i="1" l="1"/>
  <c r="V6" i="4" s="1"/>
  <c r="AD131" i="1"/>
  <c r="AC130" i="1"/>
  <c r="AC23" i="1" s="1"/>
  <c r="AD74" i="1"/>
  <c r="AD20" i="1" s="1"/>
  <c r="AE75" i="1"/>
  <c r="AE115" i="1"/>
  <c r="AD114" i="1"/>
  <c r="AD22" i="1" s="1"/>
  <c r="AB145" i="1"/>
  <c r="AB113" i="1"/>
  <c r="AB129" i="1"/>
  <c r="AB89" i="1"/>
  <c r="AB73" i="1"/>
  <c r="AC17" i="1"/>
  <c r="AB57" i="1"/>
  <c r="AB28" i="1"/>
  <c r="AD147" i="1"/>
  <c r="AC146" i="1"/>
  <c r="AC24" i="1" s="1"/>
  <c r="AF29" i="1"/>
  <c r="AF18" i="1" s="1"/>
  <c r="AE29" i="1"/>
  <c r="AE18" i="1" s="1"/>
  <c r="AD91" i="1"/>
  <c r="AC90" i="1"/>
  <c r="AC21" i="1" s="1"/>
  <c r="AC58" i="1"/>
  <c r="AC19" i="1" s="1"/>
  <c r="AD59" i="1"/>
  <c r="AC25" i="1" l="1"/>
  <c r="W6" i="4" s="1"/>
  <c r="AE147" i="1"/>
  <c r="AD146" i="1"/>
  <c r="AD24" i="1" s="1"/>
  <c r="AF115" i="1"/>
  <c r="AF114" i="1" s="1"/>
  <c r="AF22" i="1" s="1"/>
  <c r="AE114" i="1"/>
  <c r="AE22" i="1" s="1"/>
  <c r="AE131" i="1"/>
  <c r="AD130" i="1"/>
  <c r="AD23" i="1" s="1"/>
  <c r="AE91" i="1"/>
  <c r="AD90" i="1"/>
  <c r="AD21" i="1" s="1"/>
  <c r="AE59" i="1"/>
  <c r="AD58" i="1"/>
  <c r="AD19" i="1" s="1"/>
  <c r="AC145" i="1"/>
  <c r="AC129" i="1"/>
  <c r="AC89" i="1"/>
  <c r="AC73" i="1"/>
  <c r="AC113" i="1"/>
  <c r="AC28" i="1"/>
  <c r="AD17" i="1"/>
  <c r="AC57" i="1"/>
  <c r="AF75" i="1"/>
  <c r="AF74" i="1" s="1"/>
  <c r="AF20" i="1" s="1"/>
  <c r="AE74" i="1"/>
  <c r="AE20" i="1" s="1"/>
  <c r="AD129" i="1" l="1"/>
  <c r="AD89" i="1"/>
  <c r="AD113" i="1"/>
  <c r="AD145" i="1"/>
  <c r="AD57" i="1"/>
  <c r="AD73" i="1"/>
  <c r="AD28" i="1"/>
  <c r="AE17" i="1"/>
  <c r="AF59" i="1"/>
  <c r="AF58" i="1" s="1"/>
  <c r="AF19" i="1" s="1"/>
  <c r="AE58" i="1"/>
  <c r="AE19" i="1" s="1"/>
  <c r="AE130" i="1"/>
  <c r="AE23" i="1" s="1"/>
  <c r="AF131" i="1"/>
  <c r="AF130" i="1" s="1"/>
  <c r="AF23" i="1" s="1"/>
  <c r="AD25" i="1"/>
  <c r="X6" i="4" s="1"/>
  <c r="AE90" i="1"/>
  <c r="AE21" i="1" s="1"/>
  <c r="AF91" i="1"/>
  <c r="AF90" i="1" s="1"/>
  <c r="AF21" i="1" s="1"/>
  <c r="AF147" i="1"/>
  <c r="AF146" i="1" s="1"/>
  <c r="AF24" i="1" s="1"/>
  <c r="AE146" i="1"/>
  <c r="AE24" i="1" s="1"/>
  <c r="AE145" i="1" l="1"/>
  <c r="AE129" i="1"/>
  <c r="AE113" i="1"/>
  <c r="AE73" i="1"/>
  <c r="AE57" i="1"/>
  <c r="AE28" i="1"/>
  <c r="AF17" i="1"/>
  <c r="AE89" i="1"/>
  <c r="AE25" i="1"/>
  <c r="Y6" i="4" s="1"/>
  <c r="AF25" i="1"/>
  <c r="Z6" i="4" s="1"/>
  <c r="AF145" i="1" l="1"/>
  <c r="AF129" i="1"/>
  <c r="AF113" i="1"/>
  <c r="AF73" i="1"/>
  <c r="AF89" i="1"/>
  <c r="AF28" i="1"/>
  <c r="AF57" i="1"/>
</calcChain>
</file>

<file path=xl/sharedStrings.xml><?xml version="1.0" encoding="utf-8"?>
<sst xmlns="http://schemas.openxmlformats.org/spreadsheetml/2006/main" count="541" uniqueCount="322">
  <si>
    <t>zukünftiger Termin</t>
  </si>
  <si>
    <t>KLIMASCHUTZPLAN</t>
  </si>
  <si>
    <t>umgesetzt</t>
  </si>
  <si>
    <t>Planungsübersicht</t>
  </si>
  <si>
    <t>Stand:</t>
  </si>
  <si>
    <t>wird laufend umgesetzt</t>
  </si>
  <si>
    <t>in Umsetzung (Anfang)</t>
  </si>
  <si>
    <t>in Umsetzung (Mitte)</t>
  </si>
  <si>
    <t>Jahr</t>
  </si>
  <si>
    <t xml:space="preserve">                         Emission 
         [%]                         [kg]</t>
  </si>
  <si>
    <t>in Umsetzung (Ende)</t>
  </si>
  <si>
    <t>Ausgangsjahr:</t>
  </si>
  <si>
    <t>Handlungsfeld</t>
  </si>
  <si>
    <t>bisher nicht umgesetzt</t>
  </si>
  <si>
    <t>Übergreifend:</t>
  </si>
  <si>
    <t>Wärme:</t>
  </si>
  <si>
    <t>Strom:</t>
  </si>
  <si>
    <t>Abfall:</t>
  </si>
  <si>
    <t>Beschaffung:</t>
  </si>
  <si>
    <t>Ernährung:</t>
  </si>
  <si>
    <t>Mobilität:</t>
  </si>
  <si>
    <t>Summe:</t>
  </si>
  <si>
    <t>Handlungsfeldübergreifender Bereich</t>
  </si>
  <si>
    <t>Nr.</t>
  </si>
  <si>
    <t>Maßnahme</t>
  </si>
  <si>
    <t>Status der 
Umsetzung</t>
  </si>
  <si>
    <t>verantwortlich</t>
  </si>
  <si>
    <t>Akteure für die Umsetzung</t>
  </si>
  <si>
    <t>Summen [kg]:</t>
  </si>
  <si>
    <t>Ü1</t>
  </si>
  <si>
    <t>Ü2</t>
  </si>
  <si>
    <t>Ü3</t>
  </si>
  <si>
    <t>Ü4</t>
  </si>
  <si>
    <t>Ü5</t>
  </si>
  <si>
    <t>Ü6</t>
  </si>
  <si>
    <t>Ü7</t>
  </si>
  <si>
    <t>Ü8</t>
  </si>
  <si>
    <t>Ü9</t>
  </si>
  <si>
    <t>Ü10</t>
  </si>
  <si>
    <t>Ü11</t>
  </si>
  <si>
    <t>Ü12</t>
  </si>
  <si>
    <t>Ü13</t>
  </si>
  <si>
    <t>Ü14</t>
  </si>
  <si>
    <t>Ü15</t>
  </si>
  <si>
    <t>Ü16</t>
  </si>
  <si>
    <t>Handlungsfeld Wärme</t>
  </si>
  <si>
    <t>W1</t>
  </si>
  <si>
    <t>W2</t>
  </si>
  <si>
    <t>W3</t>
  </si>
  <si>
    <t>W4</t>
  </si>
  <si>
    <t>W5</t>
  </si>
  <si>
    <t>Haumeister</t>
  </si>
  <si>
    <t>W6</t>
  </si>
  <si>
    <t>W9</t>
  </si>
  <si>
    <t>W10</t>
  </si>
  <si>
    <t>W11</t>
  </si>
  <si>
    <t>Handlungsfeld Strom</t>
  </si>
  <si>
    <t>S1</t>
  </si>
  <si>
    <t>S2</t>
  </si>
  <si>
    <t>S3</t>
  </si>
  <si>
    <t>S4</t>
  </si>
  <si>
    <t>S5</t>
  </si>
  <si>
    <t>S6</t>
  </si>
  <si>
    <t>S7</t>
  </si>
  <si>
    <t>S8</t>
  </si>
  <si>
    <t>S9</t>
  </si>
  <si>
    <t>S10</t>
  </si>
  <si>
    <t>S11</t>
  </si>
  <si>
    <t>S12</t>
  </si>
  <si>
    <t>Handlungsfeld Abfall</t>
  </si>
  <si>
    <t>A1</t>
  </si>
  <si>
    <t>A2</t>
  </si>
  <si>
    <t>A3</t>
  </si>
  <si>
    <t>A4</t>
  </si>
  <si>
    <t>A5</t>
  </si>
  <si>
    <t>A6</t>
  </si>
  <si>
    <t>A7</t>
  </si>
  <si>
    <t>A8</t>
  </si>
  <si>
    <t>A9</t>
  </si>
  <si>
    <t>A10</t>
  </si>
  <si>
    <t>A11</t>
  </si>
  <si>
    <t>A12</t>
  </si>
  <si>
    <t>Handlungsfeld Beschaffung</t>
  </si>
  <si>
    <t>B1</t>
  </si>
  <si>
    <t>B2</t>
  </si>
  <si>
    <t>B3</t>
  </si>
  <si>
    <t>B4</t>
  </si>
  <si>
    <t>B5</t>
  </si>
  <si>
    <t>B6</t>
  </si>
  <si>
    <t>B7</t>
  </si>
  <si>
    <t>B8</t>
  </si>
  <si>
    <t>B9</t>
  </si>
  <si>
    <t>B10</t>
  </si>
  <si>
    <t>B11</t>
  </si>
  <si>
    <t>B12</t>
  </si>
  <si>
    <t>Handlungsfeld Ernährung</t>
  </si>
  <si>
    <t xml:space="preserve"> </t>
  </si>
  <si>
    <t>E1</t>
  </si>
  <si>
    <t>E2</t>
  </si>
  <si>
    <t>E3</t>
  </si>
  <si>
    <t>E4</t>
  </si>
  <si>
    <t>E5</t>
  </si>
  <si>
    <t>E6</t>
  </si>
  <si>
    <t>E7</t>
  </si>
  <si>
    <t>E8</t>
  </si>
  <si>
    <t>E9</t>
  </si>
  <si>
    <t>E10</t>
  </si>
  <si>
    <t>E11</t>
  </si>
  <si>
    <t>E12</t>
  </si>
  <si>
    <t>Handlungsfeld Mobilität</t>
  </si>
  <si>
    <t>M1</t>
  </si>
  <si>
    <t>M2</t>
  </si>
  <si>
    <t>M3</t>
  </si>
  <si>
    <t>M4</t>
  </si>
  <si>
    <t>M5</t>
  </si>
  <si>
    <t>M6</t>
  </si>
  <si>
    <t>M7</t>
  </si>
  <si>
    <t>M8</t>
  </si>
  <si>
    <t>M9</t>
  </si>
  <si>
    <t>M10</t>
  </si>
  <si>
    <t>M11</t>
  </si>
  <si>
    <t>M12</t>
  </si>
  <si>
    <t>Gas</t>
  </si>
  <si>
    <t>Fernwärme</t>
  </si>
  <si>
    <t>Energieverbräuche</t>
  </si>
  <si>
    <t>in m³</t>
  </si>
  <si>
    <t>in kWh</t>
  </si>
  <si>
    <t>in MWh</t>
  </si>
  <si>
    <t>Wärme</t>
  </si>
  <si>
    <t>Schule</t>
  </si>
  <si>
    <t>Energieart:</t>
  </si>
  <si>
    <t>real/ abgelesen</t>
  </si>
  <si>
    <t>Einheit:</t>
  </si>
  <si>
    <t>witterungsbereinigt</t>
  </si>
  <si>
    <t>real / witterungsbereinigt:</t>
  </si>
  <si>
    <t>Verbrauch:</t>
  </si>
  <si>
    <t>realer Verbrauch [kWh]</t>
  </si>
  <si>
    <t>CO2-Emission:</t>
  </si>
  <si>
    <t xml:space="preserve">Summe realer Verbrauch [kWh]: </t>
  </si>
  <si>
    <t>Solarthermie</t>
  </si>
  <si>
    <t>erzeugte Wärme [kWh]:</t>
  </si>
  <si>
    <t xml:space="preserve">Summe erzeugte Wärme [kWh]: </t>
  </si>
  <si>
    <t>Strom</t>
  </si>
  <si>
    <t>Verbrauch [kWh]:</t>
  </si>
  <si>
    <t xml:space="preserve">Summe Verbrauch [kWh]: </t>
  </si>
  <si>
    <t>PV-Anlagen</t>
  </si>
  <si>
    <t>erzeugter Strom [kWh]:</t>
  </si>
  <si>
    <t xml:space="preserve">Summe erzeugter Strom [kWh]: </t>
  </si>
  <si>
    <t>Restmüll</t>
  </si>
  <si>
    <t>Restmüll [m³]:</t>
  </si>
  <si>
    <t xml:space="preserve">Summe Restmüll [m³]: </t>
  </si>
  <si>
    <t>Faktoren</t>
  </si>
  <si>
    <r>
      <t xml:space="preserve">Witterungsfaktor </t>
    </r>
    <r>
      <rPr>
        <sz val="12"/>
        <rFont val="Arial"/>
        <family val="2"/>
      </rPr>
      <t>[%]:</t>
    </r>
  </si>
  <si>
    <r>
      <t xml:space="preserve">Wenn auf dem Registerblatt "Energieverbräuche" </t>
    </r>
    <r>
      <rPr>
        <b/>
        <sz val="10"/>
        <rFont val="Arial Narrow"/>
        <family val="2"/>
      </rPr>
      <t>witterungsbereinigte</t>
    </r>
    <r>
      <rPr>
        <sz val="10"/>
        <rFont val="Arial Narrow"/>
        <family val="2"/>
      </rPr>
      <t xml:space="preserve"> Verbräuche eingetragen wurden, muss der Witterungsfaktor aktualisiert werden.</t>
    </r>
  </si>
  <si>
    <r>
      <t xml:space="preserve">Emissionsfaktor Gas </t>
    </r>
    <r>
      <rPr>
        <sz val="12"/>
        <rFont val="Arial"/>
        <family val="2"/>
      </rPr>
      <t>[g/kWh]</t>
    </r>
    <r>
      <rPr>
        <b/>
        <sz val="12"/>
        <rFont val="Arial"/>
        <family val="2"/>
      </rPr>
      <t>:</t>
    </r>
  </si>
  <si>
    <r>
      <t xml:space="preserve">Emissionsfaktor Fernwärme </t>
    </r>
    <r>
      <rPr>
        <sz val="12"/>
        <rFont val="Arial"/>
        <family val="2"/>
      </rPr>
      <t>[g/kWh]</t>
    </r>
    <r>
      <rPr>
        <b/>
        <sz val="12"/>
        <rFont val="Arial"/>
        <family val="2"/>
      </rPr>
      <t>:</t>
    </r>
  </si>
  <si>
    <r>
      <t>Emissionsfaktor Strom</t>
    </r>
    <r>
      <rPr>
        <sz val="12"/>
        <rFont val="Arial"/>
        <family val="2"/>
      </rPr>
      <t xml:space="preserve"> [g/kWh]</t>
    </r>
    <r>
      <rPr>
        <b/>
        <sz val="12"/>
        <rFont val="Arial"/>
        <family val="2"/>
      </rPr>
      <t>:</t>
    </r>
  </si>
  <si>
    <r>
      <t xml:space="preserve">Emissionsfaktor Abfall </t>
    </r>
    <r>
      <rPr>
        <sz val="12"/>
        <rFont val="Arial"/>
        <family val="2"/>
      </rPr>
      <t>[kg/m³]</t>
    </r>
    <r>
      <rPr>
        <b/>
        <sz val="12"/>
        <rFont val="Arial"/>
        <family val="2"/>
      </rPr>
      <t>:</t>
    </r>
  </si>
  <si>
    <r>
      <t>CO</t>
    </r>
    <r>
      <rPr>
        <b/>
        <vertAlign val="subscript"/>
        <sz val="20"/>
        <rFont val="Arial"/>
        <family val="2"/>
      </rPr>
      <t>2</t>
    </r>
    <r>
      <rPr>
        <b/>
        <sz val="20"/>
        <rFont val="Arial"/>
        <family val="2"/>
      </rPr>
      <t>-Schulbilanz</t>
    </r>
  </si>
  <si>
    <t xml:space="preserve">  Emissions-Ziel [kg]</t>
  </si>
  <si>
    <r>
      <t xml:space="preserve">  geplante Emission* [kg]
</t>
    </r>
    <r>
      <rPr>
        <sz val="9"/>
        <rFont val="Arial"/>
        <family val="2"/>
      </rPr>
      <t>* Emission bei Umsetzung aller geplanter Maßnahmen</t>
    </r>
  </si>
  <si>
    <t xml:space="preserve">  reale Emission [kg]</t>
  </si>
  <si>
    <t>Emission Wärme [kg]:</t>
  </si>
  <si>
    <t>Emissionseinsparung Solarthermie [kg]:</t>
  </si>
  <si>
    <t>Emission Strom [kg]:</t>
  </si>
  <si>
    <t>Emissionseinsparung PV-Anlage [kg]:</t>
  </si>
  <si>
    <t>Emission Abfall [kg]:</t>
  </si>
  <si>
    <t>Emission Beschaffung [kg]:</t>
  </si>
  <si>
    <t>Emission Ernährung [kg]:</t>
  </si>
  <si>
    <t>Emission Mobilität [kg]:</t>
  </si>
  <si>
    <t>Klimaschutzbeauftragte</t>
  </si>
  <si>
    <t>Kolleg:innen</t>
  </si>
  <si>
    <t>Klimaschutzbeauftragte, Hausmeister</t>
  </si>
  <si>
    <t xml:space="preserve">Klassenstufen 5-10, je nach Verfügbarkeit </t>
  </si>
  <si>
    <t>Klassenlehrer:innen</t>
  </si>
  <si>
    <t>Hausmeister, Schulbau Hamburg</t>
  </si>
  <si>
    <t>Hausmeister</t>
  </si>
  <si>
    <t>Systemadministrator</t>
  </si>
  <si>
    <t>Schüler:innen</t>
  </si>
  <si>
    <t>Teilnahme an der Aktion "Hamburg räumt auf"</t>
  </si>
  <si>
    <t>Schüler:innen, Kolleg:innen</t>
  </si>
  <si>
    <t>Es gibt einen Sammelkarton für Toner</t>
  </si>
  <si>
    <t>Schulleitung</t>
  </si>
  <si>
    <t>Verwaltungsleitung</t>
  </si>
  <si>
    <t>Der Schulkiosk nimmt an "TooGoodToGo" teil</t>
  </si>
  <si>
    <t>Im Schulkiosk werden Pfandflaschen statt Trinkpäckchen verkauft</t>
  </si>
  <si>
    <t>Es wird auf eine Vermeidung von Plastikmüll geachtet zum Beispiel sind die Süßigkeiten und Nüsse in Papiertüten anstatt in Plastik verpackt</t>
  </si>
  <si>
    <t>In Klassenstufe 5/6 findet ein Klassenfrühstück zum Thema "Gesunde und regionale Ernährung" statt</t>
  </si>
  <si>
    <t>Fachschaft Biologie</t>
  </si>
  <si>
    <t>Fachschaft, Klassenlehrer:innen</t>
  </si>
  <si>
    <t>Das Schulsprecherteam verkauft zu Nikolaus Weihnachtsschokolade, die FairTrade ist</t>
  </si>
  <si>
    <t>Schulsprecherteam</t>
  </si>
  <si>
    <t>Jährliche Teilnahme an der Aktion "Stadtradeln"</t>
  </si>
  <si>
    <t>Es wird im Mobilitäts- und Wirtschaftsausschuss mit Politiker:innen über bessere Radwege in Wandsbek diskutiert</t>
  </si>
  <si>
    <t>Kliimasprecher:innen, Rad-AG</t>
  </si>
  <si>
    <t>Es findet ein Fahrrad-Flashmob vor der Schule statt</t>
  </si>
  <si>
    <t>Mobilitätsumfrage wird durchgeführt</t>
  </si>
  <si>
    <t>Schulgemeinschaft</t>
  </si>
  <si>
    <t>Temperaturen in Unterrichtsräumen, Fluren
etc. werden in regelmäßigen Abständen kon-
trolliert (Abgleich mit Temperaturvorgaben)</t>
  </si>
  <si>
    <t xml:space="preserve">Thermometer in allen Räumen anbringen und in regelmäßigen Abständen kontrollieren (bei Bedarf erneuern) </t>
  </si>
  <si>
    <t xml:space="preserve">Die Raum- und Gebäudebereichsbelegung
wird vor der Heizperiode mit den Heizzeiten
abgeglichen und optimiert  </t>
  </si>
  <si>
    <t xml:space="preserve">Absenkbetrieb der Heizung in den nicht
genutzten Gebäudeteilen während der nutzungsfreien Zeiten (Wochenende, Ferienzeiten) prüfen und optimieren </t>
  </si>
  <si>
    <t>Matthias-Claudius-Gymnasium</t>
  </si>
  <si>
    <t>Regelmäßige Abstimmung mit dem Reinigungspersonal zur Organisation und
dem Ziel einer korrekten Abfalltrennung (u.a. auch keine Müllbeutel mehr in den Mülleimern)</t>
  </si>
  <si>
    <t>Energieeffizienzklassen der Elektrogeräte in der Lehrer:innenküche werden bei Neuanschaffung berücksichtigt</t>
  </si>
  <si>
    <t>Ü17</t>
  </si>
  <si>
    <t>Der Hausmeister ist regelmäßig im
Klima-Team eingebunden</t>
  </si>
  <si>
    <t>Schulleitung, Fachleitungen und Kolleg:innen</t>
  </si>
  <si>
    <t xml:space="preserve">E4-Prämien werden für Klima-
schutzaktivitäten genutzt; Prämie und Verwendung wird in Lehrerkonferenz thematisiert </t>
  </si>
  <si>
    <t>Schulinternes Curriculum für das Aufgabengebiet Umwelterziehung ist entwickelt und wird umgesetzt</t>
  </si>
  <si>
    <t>Klimaschutzaktivitäten werden regelmäßig nach innen (Schul- und Lehrerkonferenz) und nach außen kommuniziert (Schulhomepage, Informationsvitrine, Elterninformationen u.a.)</t>
  </si>
  <si>
    <t>Hausmeister, SBH</t>
  </si>
  <si>
    <t>Reinigungspersonal</t>
  </si>
  <si>
    <t>Kollleg:innen</t>
  </si>
  <si>
    <t>Kollleg:innen, Verwaltung</t>
  </si>
  <si>
    <t>Schüler:innen der Klassenstufe 5 und 6</t>
  </si>
  <si>
    <t xml:space="preserve">Captains of the future </t>
  </si>
  <si>
    <t xml:space="preserve"> Schulgemeinschaft</t>
  </si>
  <si>
    <t xml:space="preserve">Der Hausmeister liest die Energiever-
bräuche regelmäßig ab und dokumentiert diese für Schulöffentlichkeit, Gebäudemanagement </t>
  </si>
  <si>
    <t>Ü18</t>
  </si>
  <si>
    <t>Ü19</t>
  </si>
  <si>
    <t>Ü20</t>
  </si>
  <si>
    <t>Ü21</t>
  </si>
  <si>
    <t>Ü22</t>
  </si>
  <si>
    <t xml:space="preserve">Hinweise zum wassersparenden Ver-
halten in den Toilettenräumen anbringen </t>
  </si>
  <si>
    <t>W12</t>
  </si>
  <si>
    <t>Objektmanager, SBH</t>
  </si>
  <si>
    <t>Elektronische Geräte werden nach Schulschluss automatisch heruntergefahren</t>
  </si>
  <si>
    <t xml:space="preserve">An allen C-Touch-Geräten wird der Energiesparmodus eingestellt </t>
  </si>
  <si>
    <t>Es werden Kunstwerke aus Recyclingmaterialien erstellt und ausgestellt</t>
  </si>
  <si>
    <t>Verstärkter Einsatz von digitalen Medien zur Vermeidung von Papier</t>
  </si>
  <si>
    <t>Captains of the future</t>
  </si>
  <si>
    <t>Hausmeister, SBH, Schulleitung</t>
  </si>
  <si>
    <t>Eine Klimaschutzbeauftragte ist benannt und koordiniert die Planung und Umsetzung des Klimaschutzplans</t>
  </si>
  <si>
    <t>In den Klassen 5-10 werden jährlich zwei Klimasprecher:innen gewählt, sog. "Captains of the future". Diese treffen sich regelmäßig und bilden Arbeitsgruppen</t>
  </si>
  <si>
    <t>Klimaschutz wird thematisch in mindestens einem Jahrgang zur Projektwoche - mindestens aber an einem Tag - verankert. Darüber hinaus werden schulinterne Klimatage etabliert</t>
  </si>
  <si>
    <t xml:space="preserve">Klimaschutzaspekte werden bei Neubau mitbedacht (bspw. Photovoltaikanlage) </t>
  </si>
  <si>
    <t xml:space="preserve">Räume mit  Hinweisen auf entsprechende Solltemperaturen versehen </t>
  </si>
  <si>
    <t xml:space="preserve">Schulung von Hausmeister und Begleitung der optimalen Einstellung und Nutzung der Heizungsanlage und Steuerung </t>
  </si>
  <si>
    <t>Lichtschalter in Klassenräumen, Fluren, Lehrerzimmer etc. markieren und/oder Hinweise zu angemessener Beleuchtung anbringen</t>
  </si>
  <si>
    <t xml:space="preserve">Hinweise zum sparsamen Umgang mit
Strom in allen Klassen anbringen und jährlich kontrollieren und ggf. erneuern </t>
  </si>
  <si>
    <t>Es werden verschiedene, markierte Behälter für die Abfalltrennung in allen Klassen aufgestellt und  Informationen zur richtigen Abfalltrennung angebracht - diese werden regelmäßig von den Captains kontrolliert</t>
  </si>
  <si>
    <t>Design-Wettbewerb Hinweisschilder zum Klimaschutz in unserer Schule</t>
  </si>
  <si>
    <t>In jeder Klasse 5-10 gibt es einen Dienst zur Entleerung der Recycling-Mülleimer. In den Jahrgängen 11 und 12 geschieht die Leerung der Mülleimer nach der sechsten Stunde selbstständig ohne festen Dienst</t>
  </si>
  <si>
    <t>Richtige Mülltrennung in allen Klassen thematisieren und begleiten, Recyclingdienste nachhalten, Trennung von Abfall überprüfen (lassen)</t>
  </si>
  <si>
    <t>Schulinterner Wettbewerb zu Müllvermeidung, Trennung, Entsorgung</t>
  </si>
  <si>
    <t xml:space="preserve">Es gibt jeden Tag eine vegetarische/vegane Alternative in der Mensa </t>
  </si>
  <si>
    <t>Schüler:innen Jahrgänge 5-12</t>
  </si>
  <si>
    <t xml:space="preserve">Caterer </t>
  </si>
  <si>
    <r>
      <t>CO</t>
    </r>
    <r>
      <rPr>
        <b/>
        <vertAlign val="subscript"/>
        <sz val="14"/>
        <color theme="1"/>
        <rFont val="Arial"/>
        <family val="2"/>
      </rPr>
      <t>2</t>
    </r>
    <r>
      <rPr>
        <b/>
        <sz val="14"/>
        <color theme="1"/>
        <rFont val="Arial"/>
        <family val="2"/>
      </rPr>
      <t>-Einsparungen [kg]</t>
    </r>
  </si>
  <si>
    <r>
      <t xml:space="preserve">Termin
</t>
    </r>
    <r>
      <rPr>
        <sz val="12"/>
        <color theme="1"/>
        <rFont val="Arial"/>
        <family val="2"/>
      </rPr>
      <t>(Beginn der Umsetzung)</t>
    </r>
  </si>
  <si>
    <r>
      <t>CO</t>
    </r>
    <r>
      <rPr>
        <b/>
        <vertAlign val="subscript"/>
        <sz val="12"/>
        <color theme="1"/>
        <rFont val="Arial"/>
        <family val="2"/>
      </rPr>
      <t>2</t>
    </r>
    <r>
      <rPr>
        <b/>
        <sz val="12"/>
        <color theme="1"/>
        <rFont val="Arial"/>
        <family val="2"/>
      </rPr>
      <t>-Einsparziel:</t>
    </r>
  </si>
  <si>
    <t xml:space="preserve"> Schulleitung, Captains of the future, Hausmeister</t>
  </si>
  <si>
    <t>Nutzung der Angebote zur Klimawoche (Bsp. Wetter.Wasser.Waterkant (WWW))</t>
  </si>
  <si>
    <t>Schüler:innen der Jahrgänge 5-11</t>
  </si>
  <si>
    <t>Hausmeister, Captains of the Future</t>
  </si>
  <si>
    <t>Hausmeister, Schulleitung</t>
  </si>
  <si>
    <r>
      <t>Heizungs-Thermostate in Fluren, Treppenhäusern, Toiletten, Eingangsbereichen und Klassen- und Fachräumen prüfen und wo möglich Thermostate entsprechenend Solltemperaturen feststellen, oder Umrüstung auf regelbare, innenliegend begrenzbare Thermostate prüfen</t>
    </r>
    <r>
      <rPr>
        <i/>
        <sz val="12"/>
        <color theme="1"/>
        <rFont val="Arial"/>
        <family val="2"/>
      </rPr>
      <t xml:space="preserve">
</t>
    </r>
  </si>
  <si>
    <t>Captains of the future, Schüler:innen und Kolleg:innen</t>
  </si>
  <si>
    <t>A13</t>
  </si>
  <si>
    <t>A14</t>
  </si>
  <si>
    <t>Beschaffung und Verwendung von Recyclingpapier (no 2) für die Kopierer</t>
  </si>
  <si>
    <t>Leitung der Rad-AG</t>
  </si>
  <si>
    <t>Leitung des Schulkiosks</t>
  </si>
  <si>
    <t>Leitung der Digitalisierungsgruppe</t>
  </si>
  <si>
    <t>Leitung des Schulbüros</t>
  </si>
  <si>
    <t xml:space="preserve">Fachleitung der Kunstfachschaft </t>
  </si>
  <si>
    <t xml:space="preserve">Eine zentrale Ziel- und Leistungsvereinbarung (ZLV) zu Klimaschutz ist definiert </t>
  </si>
  <si>
    <t>Es sind Hinweisschilder in jedem Klassenraum angebracht, die zu angemessenem Umgang mit Strom, Heizen/Lüften und Mülltrennung auffordern</t>
  </si>
  <si>
    <t>Auf dem Schulhof werden Abfalleimer aufgestellt, in denen Müll getrennt wird (Dreifachbehälter). Diese werden durch die Hausmeister korrekt getrennt entsorgt</t>
  </si>
  <si>
    <t>Kollege, Schulleitung, Eltern, Caterer</t>
  </si>
  <si>
    <t>AG Mitglied Nr. 2</t>
  </si>
  <si>
    <t>AG Klima</t>
  </si>
  <si>
    <t xml:space="preserve">Eine Schulentwicklungsgruppe (AG) Klima, bestehend aus Vertretung der Schulleitung, Klimaschutzbeauftragter, 3 weiteren Kolleg:innen ist etabliert und trifft sich mind. 6 x pro Schuljahr zur Planung, Umsetzung der Klimaschutzmaßnahmen </t>
  </si>
  <si>
    <t>Klimaschutzbeauftragte, AG Klima, Captains of the future</t>
  </si>
  <si>
    <t>Regelmäßige Treffen (mind. 2 x pro Schuljahr) der Captains of the future zur Planung und Umsetzung von Maßnahmen, Kleingruppentreffen der jeweiligen AG mit Klimaschutzbeauftragter / AG Klima</t>
  </si>
  <si>
    <t>AG Klima, Captains of the future, Schulgemeinschaft</t>
  </si>
  <si>
    <t>AG Klima, Captains of the future</t>
  </si>
  <si>
    <t>Schüler:innen, AG Klima</t>
  </si>
  <si>
    <t>AG-Mitglied Nr. 2</t>
  </si>
  <si>
    <t>AG Klima, LI, Schulleitung</t>
  </si>
  <si>
    <t>AG Klima, SBH</t>
  </si>
  <si>
    <t>AG Klima, Captains of the Future</t>
  </si>
  <si>
    <t>AG-Mitglied Nr. 4</t>
  </si>
  <si>
    <t>Captains of the future, AG Klima</t>
  </si>
  <si>
    <t>AG Klima, Kolleg:innen</t>
  </si>
  <si>
    <t>Schulleitung, AG-Klima, Captains of the future</t>
  </si>
  <si>
    <t>Hausmeister, Kolleg:innen, Schulleitung, SBH</t>
  </si>
  <si>
    <t>Schüler:innen der Klassen 5 und 6 sind als Energie-Detektive (Captains of the Future) ausgebildet und tätig</t>
  </si>
  <si>
    <t>AG Mitglied Nr.1 und Captains of the Future, Hausmeister</t>
  </si>
  <si>
    <t>AG Mitglied Nr.2</t>
  </si>
  <si>
    <t>Fachleitungen, Klimaschutzbeuftragte</t>
  </si>
  <si>
    <t>AG-Mitglied Nr.3</t>
  </si>
  <si>
    <t>Das richtige Heizen und Lüften von Klassenzimmern wird regelmäßig während der Klassenleiterstunden eingeübt und thematisiert. Zwingend immer zu Beginn eines Schuljahres und zu Beginn der Heizperiode</t>
  </si>
  <si>
    <t>AG Mitglied Nr.2, Captains of the future</t>
  </si>
  <si>
    <t>AG Klima, Hausmeister</t>
  </si>
  <si>
    <t>Hausmeister, AG Klima, SBH, Schulleitung</t>
  </si>
  <si>
    <t>AG Mitglied Nr 3</t>
  </si>
  <si>
    <t>AG-Mitglied Nr. 5</t>
  </si>
  <si>
    <t>Leitung der Rad-AG, AG -Mitglied Nr 4</t>
  </si>
  <si>
    <r>
      <t xml:space="preserve">Teilnahme an anderen Programmen für Klima- und Umweltschutz:  Energie hoch 4; </t>
    </r>
    <r>
      <rPr>
        <strike/>
        <sz val="12"/>
        <color theme="1"/>
        <rFont val="Arial"/>
        <family val="2"/>
      </rPr>
      <t>Umweltschule</t>
    </r>
  </si>
  <si>
    <t>Wettbewerbe zu Klimaschutzthemen werden geplant und umgesetzt; NEU: Stickerwettbewerb 2026</t>
  </si>
  <si>
    <t>NEU: Elektronische Geräte werden nach der 6. Stunde in Fach-und Klassenräumen  von Kollegen ausgeschaltet</t>
  </si>
  <si>
    <t>Klima-AG, Kolleg:innen</t>
  </si>
  <si>
    <t>Captains of the future, Kolleg;innen</t>
  </si>
  <si>
    <t>Hausmeister, AG Klima; Captains of the future</t>
  </si>
  <si>
    <t>NEU: Im Lehrerzimmer wird zertifizierter Bio-Kaffee (DE-ÖKO-039) mit Hafermilch getrunken.</t>
  </si>
  <si>
    <t>NEU:Ein Mensaausschuss mit Eltern und Kollegen und Caterer tagt regelmäßig für eine nachhaltigere Essensversorgung.</t>
  </si>
  <si>
    <t>Ü23</t>
  </si>
  <si>
    <t>AG-Klima</t>
  </si>
  <si>
    <t>NEU: Aktuelle Klimaschutzaktivitäten der Schule werden über SDUI-News mit der Schulgemeinschaft geteilt</t>
  </si>
  <si>
    <t>Es gibt ein schulinternes Meldesystem für energetische „Schlupflöcher", NEU: jetzt digital als Iserv-Modul</t>
  </si>
  <si>
    <t xml:space="preserve">Temperaturmessungen mit Datenloggern in Heizperiode um Heiz- und Absenkbetriebszeiten zu überprüfen </t>
  </si>
  <si>
    <r>
      <rPr>
        <sz val="12"/>
        <color rgb="FFFF0000"/>
        <rFont val="Arial"/>
        <family val="2"/>
      </rPr>
      <t xml:space="preserve">verschoben aus 2024 </t>
    </r>
    <r>
      <rPr>
        <sz val="12"/>
        <color theme="1"/>
        <rFont val="Arial"/>
        <family val="2"/>
      </rPr>
      <t xml:space="preserve">Feinjustierung der Gebäudeleittechnik (prüfen und Optimieren der Zeitvorgaben und Heizkurven für alle Heizkreise) </t>
    </r>
  </si>
  <si>
    <r>
      <rPr>
        <sz val="12"/>
        <color rgb="FFFF0000"/>
        <rFont val="Arial"/>
        <family val="2"/>
      </rPr>
      <t>Verschoben aus 2024</t>
    </r>
    <r>
      <rPr>
        <sz val="12"/>
        <color theme="1"/>
        <rFont val="Arial"/>
        <family val="2"/>
      </rPr>
      <t>: Die Schüler:innen der Jahrgänge 5-11 er- und überarbeiten Hinweisschilder, in denen zum Klimaschutz aufgefordert wird</t>
    </r>
  </si>
  <si>
    <r>
      <rPr>
        <sz val="12"/>
        <color rgb="FFFF0000"/>
        <rFont val="Arial"/>
        <family val="2"/>
      </rPr>
      <t>Verschoben aus 2025</t>
    </r>
    <r>
      <rPr>
        <sz val="12"/>
        <color theme="1"/>
        <rFont val="Arial"/>
        <family val="2"/>
      </rPr>
      <t>: Umfangreiche Baumaßnahmen; Schulhofbegrünung (und naturnahe Umgestaltung im Zuge des Neubaus) wird eng geplant und abgestimmt mit Beratung des LI Experten</t>
    </r>
  </si>
  <si>
    <r>
      <rPr>
        <sz val="12"/>
        <color rgb="FFFF0000"/>
        <rFont val="Arial"/>
        <family val="2"/>
      </rPr>
      <t xml:space="preserve">Verschoben aus 2025: </t>
    </r>
    <r>
      <rPr>
        <sz val="12"/>
        <color theme="1"/>
        <rFont val="Arial"/>
        <family val="2"/>
      </rPr>
      <t>Austausch der Beleuchtung der Flure und ggf. der Klassenräume in Haus 1 mit LED-Lampen</t>
    </r>
  </si>
  <si>
    <r>
      <rPr>
        <sz val="12"/>
        <color rgb="FFFF0000"/>
        <rFont val="Arial"/>
        <family val="2"/>
      </rPr>
      <t>Verschoben von 2025</t>
    </r>
    <r>
      <rPr>
        <sz val="12"/>
        <color theme="1"/>
        <rFont val="Arial"/>
        <family val="2"/>
      </rPr>
      <t>:Wasserspender zur Vermeidung von Müll, zweiter Spender in Planung, Neubau</t>
    </r>
  </si>
  <si>
    <r>
      <rPr>
        <sz val="12"/>
        <color rgb="FFFF0000"/>
        <rFont val="Arial"/>
        <family val="2"/>
      </rPr>
      <t xml:space="preserve">Verschoben von 2025 </t>
    </r>
    <r>
      <rPr>
        <sz val="12"/>
        <color theme="1"/>
        <rFont val="Arial"/>
        <family val="2"/>
      </rPr>
      <t>: Schuleigene Trinkfasche mit einem MCG-Klimaschutzlogo für Klasse 5</t>
    </r>
  </si>
  <si>
    <t>SEG.Mitglied Nr .2</t>
  </si>
  <si>
    <r>
      <rPr>
        <sz val="12"/>
        <color rgb="FFFF0000"/>
        <rFont val="Arial"/>
        <family val="2"/>
      </rPr>
      <t>Verschoben aus 2027:</t>
    </r>
    <r>
      <rPr>
        <sz val="12"/>
        <color theme="1"/>
        <rFont val="Arial"/>
        <family val="2"/>
      </rPr>
      <t xml:space="preserve"> Abgeschlossene Fahrradstellflächen für Lehrer:innen schaffen</t>
    </r>
  </si>
  <si>
    <r>
      <rPr>
        <sz val="12"/>
        <color rgb="FFFF0000"/>
        <rFont val="Arial"/>
        <family val="2"/>
      </rPr>
      <t>Verschoben aus  2027:</t>
    </r>
    <r>
      <rPr>
        <sz val="12"/>
        <color theme="1"/>
        <rFont val="Arial"/>
        <family val="2"/>
      </rPr>
      <t xml:space="preserve"> Einrichtung einer fest installierten Fahrrad-Reparierstation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</si>
</sst>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quot;kg&quot;"/>
    <numFmt numFmtId="165" formatCode="#,###\ &quot;Kg&quot;"/>
    <numFmt numFmtId="166" formatCode="0.0"/>
    <numFmt numFmtId="167" formatCode="#,##0.000\ &quot;kg/kWh&quot;"/>
    <numFmt numFmtId="168" formatCode="#,##0\ &quot;kg&quot;"/>
  </numFmts>
  <fonts count="49">
    <font>
      <sz val="10"/>
      <color theme="1"/>
      <name val="Arial"/>
    </font>
    <font>
      <sz val="10"/>
      <name val="Arial"/>
      <family val="2"/>
    </font>
    <font>
      <b/>
      <sz val="20"/>
      <name val="Arial"/>
      <family val="2"/>
    </font>
    <font>
      <b/>
      <sz val="12"/>
      <name val="Arial"/>
      <family val="2"/>
    </font>
    <font>
      <b/>
      <sz val="14"/>
      <name val="Arial"/>
      <family val="2"/>
    </font>
    <font>
      <sz val="14"/>
      <color theme="1"/>
      <name val="Arial"/>
      <family val="2"/>
    </font>
    <font>
      <sz val="12"/>
      <name val="Arial"/>
      <family val="2"/>
    </font>
    <font>
      <b/>
      <sz val="18"/>
      <name val="Arial"/>
      <family val="2"/>
    </font>
    <font>
      <sz val="10"/>
      <name val="Arial Narrow"/>
      <family val="2"/>
    </font>
    <font>
      <b/>
      <sz val="24"/>
      <color theme="6" tint="-0.499984740745262"/>
      <name val="Arial"/>
      <family val="2"/>
    </font>
    <font>
      <b/>
      <sz val="20"/>
      <color indexed="50"/>
      <name val="StampGothic"/>
    </font>
    <font>
      <b/>
      <sz val="12"/>
      <name val="Arial Narrow"/>
      <family val="2"/>
    </font>
    <font>
      <b/>
      <sz val="10"/>
      <name val="Arial Narrow"/>
      <family val="2"/>
    </font>
    <font>
      <b/>
      <sz val="14"/>
      <name val="Arial Narrow"/>
      <family val="2"/>
    </font>
    <font>
      <b/>
      <sz val="11"/>
      <name val="Arial Narrow"/>
      <family val="2"/>
    </font>
    <font>
      <b/>
      <sz val="20"/>
      <name val="Arial Narrow"/>
      <family val="2"/>
    </font>
    <font>
      <sz val="12"/>
      <name val="Arial Narrow"/>
      <family val="2"/>
    </font>
    <font>
      <i/>
      <sz val="10"/>
      <color indexed="2"/>
      <name val="Arial Narrow"/>
      <family val="2"/>
    </font>
    <font>
      <i/>
      <sz val="10"/>
      <name val="Arial Narrow"/>
      <family val="2"/>
    </font>
    <font>
      <sz val="11"/>
      <name val="Arial Narrow"/>
      <family val="2"/>
    </font>
    <font>
      <b/>
      <sz val="18"/>
      <color indexed="50"/>
      <name val="Arial"/>
      <family val="2"/>
    </font>
    <font>
      <sz val="18"/>
      <name val="Arial Narrow"/>
      <family val="2"/>
    </font>
    <font>
      <b/>
      <sz val="18"/>
      <name val="Arial Narrow"/>
      <family val="2"/>
    </font>
    <font>
      <b/>
      <sz val="16"/>
      <name val="Arial"/>
      <family val="2"/>
    </font>
    <font>
      <b/>
      <sz val="10"/>
      <name val="Arial"/>
      <family val="2"/>
    </font>
    <font>
      <b/>
      <vertAlign val="subscript"/>
      <sz val="20"/>
      <name val="Arial"/>
      <family val="2"/>
    </font>
    <font>
      <sz val="9"/>
      <name val="Arial"/>
      <family val="2"/>
    </font>
    <font>
      <sz val="10"/>
      <color theme="1"/>
      <name val="Arial"/>
      <family val="2"/>
    </font>
    <font>
      <sz val="12"/>
      <color theme="1"/>
      <name val="Arial"/>
      <family val="2"/>
    </font>
    <font>
      <sz val="20"/>
      <color theme="1"/>
      <name val="Arial"/>
      <family val="2"/>
    </font>
    <font>
      <sz val="26"/>
      <color theme="1"/>
      <name val="Arial"/>
      <family val="2"/>
    </font>
    <font>
      <b/>
      <sz val="14"/>
      <color theme="1"/>
      <name val="Arial"/>
      <family val="2"/>
    </font>
    <font>
      <b/>
      <vertAlign val="subscript"/>
      <sz val="14"/>
      <color theme="1"/>
      <name val="Arial"/>
      <family val="2"/>
    </font>
    <font>
      <b/>
      <sz val="12"/>
      <color theme="1"/>
      <name val="Arial"/>
      <family val="2"/>
    </font>
    <font>
      <sz val="16"/>
      <color theme="1"/>
      <name val="Arial"/>
      <family val="2"/>
    </font>
    <font>
      <sz val="11"/>
      <color theme="1"/>
      <name val="Arial"/>
      <family val="2"/>
    </font>
    <font>
      <b/>
      <sz val="24"/>
      <color theme="1"/>
      <name val="Arial"/>
      <family val="2"/>
    </font>
    <font>
      <b/>
      <sz val="20"/>
      <color theme="1"/>
      <name val="Arial"/>
      <family val="2"/>
    </font>
    <font>
      <sz val="36"/>
      <color theme="1"/>
      <name val="Arial"/>
      <family val="2"/>
    </font>
    <font>
      <sz val="18"/>
      <color theme="1"/>
      <name val="Arial"/>
      <family val="2"/>
    </font>
    <font>
      <b/>
      <sz val="11"/>
      <color theme="1"/>
      <name val="Arial"/>
      <family val="2"/>
    </font>
    <font>
      <b/>
      <vertAlign val="subscript"/>
      <sz val="12"/>
      <color theme="1"/>
      <name val="Arial"/>
      <family val="2"/>
    </font>
    <font>
      <b/>
      <sz val="18"/>
      <color theme="1"/>
      <name val="Arial"/>
      <family val="2"/>
    </font>
    <font>
      <i/>
      <sz val="12"/>
      <color theme="1"/>
      <name val="Arial"/>
      <family val="2"/>
    </font>
    <font>
      <sz val="8"/>
      <name val="Arial"/>
    </font>
    <font>
      <strike/>
      <sz val="12"/>
      <color theme="1"/>
      <name val="Arial"/>
      <family val="2"/>
    </font>
    <font>
      <sz val="7.5"/>
      <color theme="1"/>
      <name val="Arial"/>
    </font>
    <font>
      <sz val="12"/>
      <color rgb="FFFF0000"/>
      <name val="Arial"/>
      <family val="2"/>
    </font>
    <font>
      <sz val="12"/>
      <color rgb="FF212529"/>
      <name val="Aptos Narrow"/>
      <family val="2"/>
    </font>
  </fonts>
  <fills count="15">
    <fill>
      <patternFill patternType="none"/>
    </fill>
    <fill>
      <patternFill patternType="gray125"/>
    </fill>
    <fill>
      <patternFill patternType="solid">
        <fgColor theme="6" tint="0.79998168889431442"/>
        <bgColor theme="6" tint="0.79998168889431442"/>
      </patternFill>
    </fill>
    <fill>
      <patternFill patternType="solid">
        <fgColor theme="0" tint="-0.14999847407452621"/>
        <bgColor theme="0" tint="-0.14999847407452621"/>
      </patternFill>
    </fill>
    <fill>
      <patternFill patternType="solid">
        <fgColor rgb="FF87B631"/>
        <bgColor rgb="FF87B631"/>
      </patternFill>
    </fill>
    <fill>
      <patternFill patternType="solid">
        <fgColor rgb="FFCD312D"/>
        <bgColor rgb="FFCD312D"/>
      </patternFill>
    </fill>
    <fill>
      <patternFill patternType="solid">
        <fgColor rgb="FFF49A1F"/>
        <bgColor rgb="FFF49A1F"/>
      </patternFill>
    </fill>
    <fill>
      <patternFill patternType="solid">
        <fgColor rgb="FF338C61"/>
        <bgColor rgb="FF338C61"/>
      </patternFill>
    </fill>
    <fill>
      <patternFill patternType="solid">
        <fgColor rgb="FF2372B1"/>
        <bgColor rgb="FF2372B1"/>
      </patternFill>
    </fill>
    <fill>
      <patternFill patternType="solid">
        <fgColor rgb="FFE7632B"/>
        <bgColor rgb="FFE7632B"/>
      </patternFill>
    </fill>
    <fill>
      <patternFill patternType="solid">
        <fgColor rgb="FF008188"/>
        <bgColor rgb="FF008188"/>
      </patternFill>
    </fill>
    <fill>
      <patternFill patternType="solid">
        <fgColor theme="0"/>
        <bgColor theme="0"/>
      </patternFill>
    </fill>
    <fill>
      <patternFill patternType="solid">
        <fgColor indexed="65"/>
      </patternFill>
    </fill>
    <fill>
      <patternFill patternType="solid">
        <fgColor theme="9" tint="0.39997558519241921"/>
        <bgColor theme="9" tint="0.39997558519241921"/>
      </patternFill>
    </fill>
    <fill>
      <patternFill patternType="solid">
        <fgColor theme="0"/>
        <bgColor indexed="64"/>
      </patternFill>
    </fill>
  </fills>
  <borders count="63">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medium">
        <color auto="1"/>
      </right>
      <top/>
      <bottom style="medium">
        <color auto="1"/>
      </bottom>
      <diagonal/>
    </border>
  </borders>
  <cellStyleXfs count="2">
    <xf numFmtId="0" fontId="0" fillId="0" borderId="0"/>
    <xf numFmtId="0" fontId="1" fillId="0" borderId="0"/>
  </cellStyleXfs>
  <cellXfs count="428">
    <xf numFmtId="0" fontId="0" fillId="0" borderId="0" xfId="0"/>
    <xf numFmtId="0" fontId="2" fillId="2" borderId="0" xfId="0" applyFont="1" applyFill="1" applyAlignment="1">
      <alignment horizontal="left" vertical="center"/>
    </xf>
    <xf numFmtId="3" fontId="5" fillId="3" borderId="12" xfId="0" applyNumberFormat="1" applyFont="1" applyFill="1" applyBorder="1" applyAlignment="1">
      <alignment horizontal="center" wrapText="1"/>
    </xf>
    <xf numFmtId="0" fontId="8" fillId="0" borderId="0" xfId="0" applyFont="1"/>
    <xf numFmtId="0" fontId="8" fillId="2" borderId="0" xfId="0" applyFont="1" applyFill="1"/>
    <xf numFmtId="0" fontId="8" fillId="11" borderId="0" xfId="0" applyFont="1" applyFill="1"/>
    <xf numFmtId="0" fontId="2" fillId="2" borderId="0" xfId="0" applyFont="1" applyFill="1" applyAlignment="1">
      <alignment vertical="center"/>
    </xf>
    <xf numFmtId="0" fontId="9" fillId="2" borderId="0" xfId="0" applyFont="1" applyFill="1" applyAlignment="1">
      <alignment horizontal="left" vertical="center"/>
    </xf>
    <xf numFmtId="0" fontId="10" fillId="2" borderId="0" xfId="0" applyFont="1" applyFill="1" applyAlignment="1">
      <alignment vertical="center"/>
    </xf>
    <xf numFmtId="0" fontId="11" fillId="2" borderId="0" xfId="0" applyFont="1" applyFill="1"/>
    <xf numFmtId="0" fontId="12" fillId="0" borderId="0" xfId="0" applyFont="1"/>
    <xf numFmtId="0" fontId="12" fillId="2" borderId="0" xfId="0" applyFont="1" applyFill="1" applyAlignment="1">
      <alignment horizontal="center"/>
    </xf>
    <xf numFmtId="0" fontId="4" fillId="2" borderId="0" xfId="0" applyFont="1" applyFill="1" applyAlignment="1">
      <alignment horizontal="left"/>
    </xf>
    <xf numFmtId="0" fontId="3" fillId="2" borderId="0" xfId="0" applyFont="1" applyFill="1" applyAlignment="1">
      <alignment horizontal="left"/>
    </xf>
    <xf numFmtId="0" fontId="13" fillId="2" borderId="0" xfId="0" applyFont="1" applyFill="1" applyAlignment="1">
      <alignment horizontal="left" vertical="center" indent="1"/>
    </xf>
    <xf numFmtId="0" fontId="13" fillId="3" borderId="0" xfId="0" applyFont="1" applyFill="1" applyAlignment="1">
      <alignment horizontal="center"/>
    </xf>
    <xf numFmtId="0" fontId="12" fillId="2" borderId="0" xfId="0" applyFont="1" applyFill="1"/>
    <xf numFmtId="0" fontId="12" fillId="2" borderId="1" xfId="0" applyFont="1" applyFill="1" applyBorder="1" applyAlignment="1">
      <alignment horizontal="center"/>
    </xf>
    <xf numFmtId="0" fontId="12" fillId="2" borderId="1" xfId="0" applyFont="1" applyFill="1" applyBorder="1"/>
    <xf numFmtId="0" fontId="8" fillId="0" borderId="0" xfId="0" applyFont="1" applyAlignment="1">
      <alignment vertical="center"/>
    </xf>
    <xf numFmtId="0" fontId="8" fillId="2" borderId="0" xfId="0" applyFont="1" applyFill="1" applyAlignment="1">
      <alignment horizontal="center" vertical="center"/>
    </xf>
    <xf numFmtId="0" fontId="8" fillId="5" borderId="40" xfId="0" applyFont="1" applyFill="1" applyBorder="1" applyAlignment="1">
      <alignment horizontal="right" vertical="center" wrapText="1"/>
    </xf>
    <xf numFmtId="0" fontId="8" fillId="12" borderId="27" xfId="0" applyFont="1" applyFill="1" applyBorder="1" applyAlignment="1" applyProtection="1">
      <alignment horizontal="center" vertical="center" wrapText="1"/>
      <protection locked="0"/>
    </xf>
    <xf numFmtId="0" fontId="8" fillId="12" borderId="28" xfId="0" applyFont="1" applyFill="1" applyBorder="1" applyAlignment="1" applyProtection="1">
      <alignment horizontal="center" vertical="center" wrapText="1"/>
      <protection locked="0"/>
    </xf>
    <xf numFmtId="0" fontId="8" fillId="2" borderId="0" xfId="0" applyFont="1" applyFill="1" applyAlignment="1">
      <alignment vertical="center"/>
    </xf>
    <xf numFmtId="0" fontId="8" fillId="2" borderId="0" xfId="0" applyFont="1" applyFill="1" applyAlignment="1">
      <alignment horizontal="center"/>
    </xf>
    <xf numFmtId="0" fontId="11" fillId="5" borderId="5" xfId="0" applyFont="1" applyFill="1" applyBorder="1" applyAlignment="1">
      <alignment horizontal="center" vertical="center"/>
    </xf>
    <xf numFmtId="0" fontId="8" fillId="5" borderId="12" xfId="0" applyFont="1" applyFill="1" applyBorder="1" applyAlignment="1">
      <alignment horizontal="right" vertical="center" wrapText="1"/>
    </xf>
    <xf numFmtId="0" fontId="8" fillId="12" borderId="12" xfId="0" applyFont="1" applyFill="1" applyBorder="1" applyAlignment="1" applyProtection="1">
      <alignment horizontal="center" vertical="center" wrapText="1"/>
      <protection locked="0"/>
    </xf>
    <xf numFmtId="0" fontId="8" fillId="12" borderId="13" xfId="0" applyFont="1" applyFill="1" applyBorder="1" applyAlignment="1" applyProtection="1">
      <alignment horizontal="center" vertical="center" wrapText="1"/>
      <protection locked="0"/>
    </xf>
    <xf numFmtId="0" fontId="8" fillId="5" borderId="12" xfId="0" applyFont="1" applyFill="1" applyBorder="1" applyAlignment="1">
      <alignment horizontal="right" vertical="center"/>
    </xf>
    <xf numFmtId="3" fontId="14" fillId="12" borderId="12" xfId="0" applyNumberFormat="1" applyFont="1" applyFill="1" applyBorder="1" applyAlignment="1" applyProtection="1">
      <alignment horizontal="center" vertical="center" wrapText="1"/>
      <protection locked="0"/>
    </xf>
    <xf numFmtId="3" fontId="14" fillId="12" borderId="13" xfId="0" applyNumberFormat="1" applyFont="1" applyFill="1" applyBorder="1" applyAlignment="1" applyProtection="1">
      <alignment horizontal="center" vertical="center" wrapText="1"/>
      <protection locked="0"/>
    </xf>
    <xf numFmtId="0" fontId="8" fillId="5" borderId="37" xfId="0" applyFont="1" applyFill="1" applyBorder="1" applyAlignment="1">
      <alignment horizontal="center" vertical="center" wrapText="1"/>
    </xf>
    <xf numFmtId="3" fontId="8" fillId="5" borderId="37" xfId="0" applyNumberFormat="1" applyFont="1" applyFill="1" applyBorder="1" applyAlignment="1">
      <alignment horizontal="center"/>
    </xf>
    <xf numFmtId="3" fontId="8" fillId="5" borderId="38" xfId="0" applyNumberFormat="1" applyFont="1" applyFill="1" applyBorder="1" applyAlignment="1">
      <alignment horizontal="center"/>
    </xf>
    <xf numFmtId="0" fontId="6" fillId="0" borderId="0" xfId="0" applyFont="1" applyAlignment="1" applyProtection="1">
      <alignment horizontal="left" vertical="center"/>
      <protection locked="0"/>
    </xf>
    <xf numFmtId="0" fontId="8" fillId="5" borderId="0" xfId="0" applyFont="1" applyFill="1" applyAlignment="1">
      <alignment horizontal="right" vertical="center" wrapText="1"/>
    </xf>
    <xf numFmtId="3" fontId="8" fillId="13" borderId="0" xfId="0" applyNumberFormat="1" applyFont="1" applyFill="1" applyAlignment="1">
      <alignment horizontal="center" vertical="center"/>
    </xf>
    <xf numFmtId="0" fontId="8" fillId="5" borderId="10" xfId="0" applyFont="1" applyFill="1" applyBorder="1" applyAlignment="1">
      <alignment horizontal="right" vertical="center" wrapText="1"/>
    </xf>
    <xf numFmtId="0" fontId="8" fillId="5" borderId="10" xfId="0" applyFont="1" applyFill="1" applyBorder="1" applyAlignment="1">
      <alignment horizontal="right" vertical="center"/>
    </xf>
    <xf numFmtId="0" fontId="8" fillId="5" borderId="46" xfId="0" applyFont="1" applyFill="1" applyBorder="1" applyAlignment="1">
      <alignment horizontal="center" vertical="center" wrapText="1"/>
    </xf>
    <xf numFmtId="3" fontId="8" fillId="5" borderId="1" xfId="0" applyNumberFormat="1" applyFont="1" applyFill="1" applyBorder="1" applyAlignment="1">
      <alignment horizontal="center"/>
    </xf>
    <xf numFmtId="3" fontId="8" fillId="5" borderId="12" xfId="0" applyNumberFormat="1" applyFont="1" applyFill="1" applyBorder="1" applyAlignment="1">
      <alignment horizontal="center"/>
    </xf>
    <xf numFmtId="0" fontId="15" fillId="5" borderId="1" xfId="0" applyFont="1" applyFill="1" applyBorder="1" applyAlignment="1">
      <alignment horizontal="center" vertical="center"/>
    </xf>
    <xf numFmtId="0" fontId="11" fillId="0" borderId="1" xfId="0" applyFont="1" applyBorder="1" applyAlignment="1">
      <alignment horizontal="left" vertical="center" indent="1"/>
    </xf>
    <xf numFmtId="0" fontId="8" fillId="13" borderId="1" xfId="0" applyFont="1" applyFill="1" applyBorder="1" applyAlignment="1">
      <alignment horizontal="right" vertical="center" wrapText="1"/>
    </xf>
    <xf numFmtId="3" fontId="8" fillId="5" borderId="0" xfId="0" applyNumberFormat="1" applyFont="1" applyFill="1" applyAlignment="1">
      <alignment horizontal="center" vertical="center"/>
    </xf>
    <xf numFmtId="0" fontId="11" fillId="0" borderId="0" xfId="0" applyFont="1" applyAlignment="1">
      <alignment horizontal="center" vertical="center"/>
    </xf>
    <xf numFmtId="0" fontId="11" fillId="2" borderId="0" xfId="0" applyFont="1" applyFill="1" applyAlignment="1">
      <alignment horizontal="center" vertical="center"/>
    </xf>
    <xf numFmtId="0" fontId="11" fillId="5" borderId="1" xfId="0" applyFont="1" applyFill="1" applyBorder="1" applyAlignment="1">
      <alignment horizontal="center" vertical="center"/>
    </xf>
    <xf numFmtId="3" fontId="11" fillId="5" borderId="51" xfId="0" applyNumberFormat="1" applyFont="1" applyFill="1" applyBorder="1" applyAlignment="1">
      <alignment horizontal="center" vertical="center"/>
    </xf>
    <xf numFmtId="3" fontId="11" fillId="5" borderId="52" xfId="0" applyNumberFormat="1" applyFont="1" applyFill="1" applyBorder="1" applyAlignment="1">
      <alignment horizontal="center" vertical="center"/>
    </xf>
    <xf numFmtId="3" fontId="11" fillId="5" borderId="53" xfId="0" applyNumberFormat="1" applyFont="1" applyFill="1" applyBorder="1" applyAlignment="1">
      <alignment horizontal="center" vertical="center"/>
    </xf>
    <xf numFmtId="0" fontId="15" fillId="2" borderId="0" xfId="0" applyFont="1" applyFill="1" applyAlignment="1">
      <alignment horizontal="center" vertical="center"/>
    </xf>
    <xf numFmtId="0" fontId="8" fillId="2" borderId="50" xfId="0" applyFont="1" applyFill="1" applyBorder="1" applyAlignment="1">
      <alignment horizontal="center" vertical="center" wrapText="1"/>
    </xf>
    <xf numFmtId="3" fontId="8" fillId="2" borderId="50" xfId="0" applyNumberFormat="1" applyFont="1" applyFill="1" applyBorder="1" applyAlignment="1">
      <alignment horizontal="center" vertical="center"/>
    </xf>
    <xf numFmtId="3" fontId="8" fillId="2" borderId="50" xfId="0" applyNumberFormat="1" applyFont="1" applyFill="1" applyBorder="1" applyAlignment="1">
      <alignment horizontal="center"/>
    </xf>
    <xf numFmtId="0" fontId="8" fillId="2" borderId="50" xfId="0" applyFont="1" applyFill="1" applyBorder="1" applyAlignment="1">
      <alignment horizontal="center"/>
    </xf>
    <xf numFmtId="0" fontId="8" fillId="2" borderId="50" xfId="0" applyFont="1" applyFill="1" applyBorder="1"/>
    <xf numFmtId="0" fontId="11" fillId="5" borderId="54" xfId="0" applyFont="1" applyFill="1" applyBorder="1" applyAlignment="1">
      <alignment horizontal="center" vertical="center"/>
    </xf>
    <xf numFmtId="0" fontId="6" fillId="11" borderId="40" xfId="0" applyFont="1" applyFill="1" applyBorder="1" applyAlignment="1" applyProtection="1">
      <alignment horizontal="left" vertical="center"/>
      <protection locked="0"/>
    </xf>
    <xf numFmtId="0" fontId="8" fillId="5" borderId="6" xfId="0" applyFont="1" applyFill="1" applyBorder="1" applyAlignment="1">
      <alignment horizontal="right" vertical="center"/>
    </xf>
    <xf numFmtId="3" fontId="16" fillId="12" borderId="18" xfId="0" applyNumberFormat="1" applyFont="1" applyFill="1" applyBorder="1" applyAlignment="1" applyProtection="1">
      <alignment horizontal="center" vertical="center" wrapText="1"/>
      <protection locked="0"/>
    </xf>
    <xf numFmtId="3" fontId="16" fillId="12" borderId="27" xfId="0" applyNumberFormat="1" applyFont="1" applyFill="1" applyBorder="1" applyAlignment="1" applyProtection="1">
      <alignment horizontal="center" vertical="center" wrapText="1"/>
      <protection locked="0"/>
    </xf>
    <xf numFmtId="3" fontId="16" fillId="12" borderId="55" xfId="0" applyNumberFormat="1" applyFont="1" applyFill="1" applyBorder="1" applyAlignment="1" applyProtection="1">
      <alignment horizontal="center" vertical="center" wrapText="1"/>
      <protection locked="0"/>
    </xf>
    <xf numFmtId="0" fontId="6" fillId="11" borderId="9" xfId="0" applyFont="1" applyFill="1" applyBorder="1" applyAlignment="1" applyProtection="1">
      <alignment horizontal="left" vertical="center"/>
      <protection locked="0"/>
    </xf>
    <xf numFmtId="0" fontId="8" fillId="5" borderId="13" xfId="0" applyFont="1" applyFill="1" applyBorder="1" applyAlignment="1">
      <alignment horizontal="right" vertical="center"/>
    </xf>
    <xf numFmtId="3" fontId="16" fillId="12" borderId="10" xfId="0" applyNumberFormat="1" applyFont="1" applyFill="1" applyBorder="1" applyAlignment="1" applyProtection="1">
      <alignment horizontal="center" vertical="center" wrapText="1"/>
      <protection locked="0"/>
    </xf>
    <xf numFmtId="3" fontId="16" fillId="12" borderId="12" xfId="0" applyNumberFormat="1" applyFont="1" applyFill="1" applyBorder="1" applyAlignment="1" applyProtection="1">
      <alignment horizontal="center" vertical="center" wrapText="1"/>
      <protection locked="0"/>
    </xf>
    <xf numFmtId="3" fontId="16" fillId="12" borderId="13" xfId="0" applyNumberFormat="1" applyFont="1" applyFill="1" applyBorder="1" applyAlignment="1" applyProtection="1">
      <alignment horizontal="center" vertical="center" wrapText="1"/>
      <protection locked="0"/>
    </xf>
    <xf numFmtId="0" fontId="11" fillId="5" borderId="23" xfId="0" applyFont="1" applyFill="1" applyBorder="1" applyAlignment="1">
      <alignment horizontal="center" vertical="center"/>
    </xf>
    <xf numFmtId="0" fontId="6" fillId="11" borderId="37" xfId="0" applyFont="1" applyFill="1" applyBorder="1" applyAlignment="1" applyProtection="1">
      <alignment horizontal="left" vertical="center"/>
      <protection locked="0"/>
    </xf>
    <xf numFmtId="0" fontId="8" fillId="5" borderId="16" xfId="0" applyFont="1" applyFill="1" applyBorder="1" applyAlignment="1">
      <alignment horizontal="right" vertical="center"/>
    </xf>
    <xf numFmtId="3" fontId="16" fillId="12" borderId="34" xfId="0" applyNumberFormat="1" applyFont="1" applyFill="1" applyBorder="1" applyAlignment="1" applyProtection="1">
      <alignment horizontal="center" vertical="center" wrapText="1"/>
      <protection locked="0"/>
    </xf>
    <xf numFmtId="3" fontId="16" fillId="12" borderId="11" xfId="0" applyNumberFormat="1" applyFont="1" applyFill="1" applyBorder="1" applyAlignment="1" applyProtection="1">
      <alignment horizontal="center" vertical="center" wrapText="1"/>
      <protection locked="0"/>
    </xf>
    <xf numFmtId="3" fontId="16" fillId="12" borderId="38" xfId="0" applyNumberFormat="1" applyFont="1" applyFill="1" applyBorder="1" applyAlignment="1" applyProtection="1">
      <alignment horizontal="center" vertical="center" wrapText="1"/>
      <protection locked="0"/>
    </xf>
    <xf numFmtId="3" fontId="11" fillId="5" borderId="56" xfId="0" applyNumberFormat="1" applyFont="1" applyFill="1" applyBorder="1" applyAlignment="1">
      <alignment horizontal="center" vertical="center" wrapText="1"/>
    </xf>
    <xf numFmtId="3" fontId="11" fillId="5" borderId="57" xfId="0" applyNumberFormat="1" applyFont="1" applyFill="1" applyBorder="1" applyAlignment="1">
      <alignment horizontal="center" vertical="center" wrapText="1"/>
    </xf>
    <xf numFmtId="3" fontId="11" fillId="5" borderId="52" xfId="0" applyNumberFormat="1" applyFont="1" applyFill="1" applyBorder="1" applyAlignment="1">
      <alignment horizontal="center" vertical="center" wrapText="1"/>
    </xf>
    <xf numFmtId="3" fontId="11" fillId="5" borderId="53" xfId="0" applyNumberFormat="1" applyFont="1" applyFill="1" applyBorder="1" applyAlignment="1">
      <alignment horizontal="center" vertical="center" wrapText="1"/>
    </xf>
    <xf numFmtId="0" fontId="11" fillId="6" borderId="58" xfId="0" applyFont="1" applyFill="1" applyBorder="1" applyAlignment="1">
      <alignment horizontal="center" vertical="center"/>
    </xf>
    <xf numFmtId="0" fontId="8" fillId="6" borderId="18" xfId="0" applyFont="1" applyFill="1" applyBorder="1" applyAlignment="1">
      <alignment horizontal="right" vertical="center"/>
    </xf>
    <xf numFmtId="0" fontId="11" fillId="6" borderId="20" xfId="0" applyFont="1" applyFill="1" applyBorder="1" applyAlignment="1">
      <alignment horizontal="center" vertical="center"/>
    </xf>
    <xf numFmtId="0" fontId="6" fillId="11" borderId="12" xfId="0" applyFont="1" applyFill="1" applyBorder="1" applyAlignment="1" applyProtection="1">
      <alignment horizontal="left" vertical="center"/>
      <protection locked="0"/>
    </xf>
    <xf numFmtId="0" fontId="8" fillId="6" borderId="10" xfId="0" applyFont="1" applyFill="1" applyBorder="1" applyAlignment="1">
      <alignment horizontal="right" vertical="center"/>
    </xf>
    <xf numFmtId="0" fontId="11" fillId="6" borderId="36" xfId="0" applyFont="1" applyFill="1" applyBorder="1" applyAlignment="1">
      <alignment horizontal="center" vertical="center"/>
    </xf>
    <xf numFmtId="0" fontId="8" fillId="6" borderId="34" xfId="0" applyFont="1" applyFill="1" applyBorder="1" applyAlignment="1">
      <alignment horizontal="right" vertical="center"/>
    </xf>
    <xf numFmtId="3" fontId="16" fillId="12" borderId="59" xfId="0" applyNumberFormat="1" applyFont="1" applyFill="1" applyBorder="1" applyAlignment="1" applyProtection="1">
      <alignment horizontal="center" vertical="center" wrapText="1"/>
      <protection locked="0"/>
    </xf>
    <xf numFmtId="0" fontId="15" fillId="6" borderId="50" xfId="0" applyFont="1" applyFill="1" applyBorder="1" applyAlignment="1">
      <alignment horizontal="center" vertical="center"/>
    </xf>
    <xf numFmtId="3" fontId="11" fillId="6" borderId="51" xfId="0" applyNumberFormat="1" applyFont="1" applyFill="1" applyBorder="1" applyAlignment="1">
      <alignment horizontal="center" vertical="center" wrapText="1"/>
    </xf>
    <xf numFmtId="3" fontId="11" fillId="6" borderId="52" xfId="0" applyNumberFormat="1" applyFont="1" applyFill="1" applyBorder="1" applyAlignment="1">
      <alignment horizontal="center" vertical="center" wrapText="1"/>
    </xf>
    <xf numFmtId="3" fontId="11" fillId="6" borderId="53"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3" fontId="8" fillId="2" borderId="1" xfId="0" applyNumberFormat="1" applyFont="1" applyFill="1" applyBorder="1" applyAlignment="1">
      <alignment horizontal="center" vertical="center"/>
    </xf>
    <xf numFmtId="3" fontId="8" fillId="2" borderId="1" xfId="0" applyNumberFormat="1" applyFont="1" applyFill="1" applyBorder="1" applyAlignment="1">
      <alignment horizontal="center"/>
    </xf>
    <xf numFmtId="3" fontId="16" fillId="12" borderId="28" xfId="0" applyNumberFormat="1" applyFont="1" applyFill="1" applyBorder="1" applyAlignment="1" applyProtection="1">
      <alignment horizontal="center" vertical="center" wrapText="1"/>
      <protection locked="0"/>
    </xf>
    <xf numFmtId="0" fontId="8" fillId="6" borderId="37" xfId="0" applyFont="1" applyFill="1" applyBorder="1" applyAlignment="1">
      <alignment horizontal="right" vertical="center"/>
    </xf>
    <xf numFmtId="0" fontId="15" fillId="6" borderId="1" xfId="0" applyFont="1" applyFill="1" applyBorder="1" applyAlignment="1">
      <alignment horizontal="center" vertical="center"/>
    </xf>
    <xf numFmtId="0" fontId="17" fillId="2" borderId="50" xfId="0" applyFont="1" applyFill="1" applyBorder="1" applyAlignment="1">
      <alignment horizontal="center"/>
    </xf>
    <xf numFmtId="0" fontId="11" fillId="7" borderId="58" xfId="0" applyFont="1" applyFill="1" applyBorder="1" applyAlignment="1">
      <alignment horizontal="center" vertical="center"/>
    </xf>
    <xf numFmtId="0" fontId="8" fillId="7" borderId="60" xfId="0" applyFont="1" applyFill="1" applyBorder="1" applyAlignment="1">
      <alignment horizontal="right" vertical="center"/>
    </xf>
    <xf numFmtId="0" fontId="11" fillId="7" borderId="20" xfId="0" applyFont="1" applyFill="1" applyBorder="1" applyAlignment="1">
      <alignment horizontal="center" vertical="center"/>
    </xf>
    <xf numFmtId="0" fontId="8" fillId="7" borderId="35" xfId="0" applyFont="1" applyFill="1" applyBorder="1" applyAlignment="1">
      <alignment horizontal="right" vertical="center"/>
    </xf>
    <xf numFmtId="0" fontId="11" fillId="7" borderId="36" xfId="0" applyFont="1" applyFill="1" applyBorder="1" applyAlignment="1">
      <alignment horizontal="center" vertical="center"/>
    </xf>
    <xf numFmtId="0" fontId="8" fillId="7" borderId="38" xfId="0" applyFont="1" applyFill="1" applyBorder="1" applyAlignment="1">
      <alignment horizontal="right" vertical="center"/>
    </xf>
    <xf numFmtId="0" fontId="15" fillId="7" borderId="50" xfId="0" applyFont="1" applyFill="1" applyBorder="1" applyAlignment="1">
      <alignment horizontal="center" vertical="center"/>
    </xf>
    <xf numFmtId="3" fontId="11" fillId="7" borderId="57" xfId="0" applyNumberFormat="1" applyFont="1" applyFill="1" applyBorder="1" applyAlignment="1">
      <alignment horizontal="center" vertical="center" wrapText="1"/>
    </xf>
    <xf numFmtId="3" fontId="11" fillId="7" borderId="52" xfId="0" applyNumberFormat="1" applyFont="1" applyFill="1" applyBorder="1" applyAlignment="1">
      <alignment horizontal="center" vertical="center" wrapText="1"/>
    </xf>
    <xf numFmtId="3" fontId="11" fillId="7" borderId="53" xfId="0" applyNumberFormat="1" applyFont="1" applyFill="1" applyBorder="1" applyAlignment="1">
      <alignment horizontal="center" vertical="center" wrapText="1"/>
    </xf>
    <xf numFmtId="0" fontId="18" fillId="2" borderId="0" xfId="0" applyFont="1" applyFill="1" applyAlignment="1">
      <alignment horizontal="right"/>
    </xf>
    <xf numFmtId="3" fontId="8" fillId="2" borderId="0" xfId="0" applyNumberFormat="1" applyFont="1" applyFill="1" applyAlignment="1">
      <alignment horizontal="center"/>
    </xf>
    <xf numFmtId="0" fontId="14" fillId="2" borderId="0" xfId="0" applyFont="1" applyFill="1" applyAlignment="1">
      <alignment horizontal="center"/>
    </xf>
    <xf numFmtId="0" fontId="17" fillId="2" borderId="0" xfId="0" applyFont="1" applyFill="1" applyAlignment="1">
      <alignment horizontal="center"/>
    </xf>
    <xf numFmtId="0" fontId="14" fillId="2" borderId="0" xfId="0" applyFont="1" applyFill="1" applyAlignment="1">
      <alignment horizontal="left"/>
    </xf>
    <xf numFmtId="0" fontId="0" fillId="2" borderId="0" xfId="0" applyFill="1"/>
    <xf numFmtId="0" fontId="0" fillId="11" borderId="0" xfId="0" applyFill="1"/>
    <xf numFmtId="0" fontId="0" fillId="2" borderId="0" xfId="0" applyFill="1" applyAlignment="1">
      <alignment vertical="center"/>
    </xf>
    <xf numFmtId="0" fontId="13" fillId="3" borderId="0" xfId="0" applyFont="1" applyFill="1" applyAlignment="1">
      <alignment horizontal="center" vertical="center"/>
    </xf>
    <xf numFmtId="0" fontId="3" fillId="5" borderId="12" xfId="0" applyFont="1" applyFill="1" applyBorder="1" applyAlignment="1">
      <alignment horizontal="right" vertical="center"/>
    </xf>
    <xf numFmtId="166" fontId="6" fillId="12" borderId="12" xfId="0" applyNumberFormat="1" applyFont="1" applyFill="1" applyBorder="1" applyAlignment="1" applyProtection="1">
      <alignment horizontal="center" vertical="center"/>
      <protection locked="0"/>
    </xf>
    <xf numFmtId="0" fontId="8" fillId="5" borderId="12" xfId="0" applyFont="1" applyFill="1" applyBorder="1" applyAlignment="1">
      <alignment horizontal="center" vertical="center" wrapText="1"/>
    </xf>
    <xf numFmtId="166" fontId="8" fillId="2" borderId="12" xfId="0" applyNumberFormat="1" applyFont="1" applyFill="1" applyBorder="1" applyAlignment="1">
      <alignment horizontal="center" vertical="center" wrapText="1"/>
    </xf>
    <xf numFmtId="0" fontId="0" fillId="2" borderId="0" xfId="0" applyFill="1" applyAlignment="1">
      <alignment horizontal="right"/>
    </xf>
    <xf numFmtId="0" fontId="0" fillId="0" borderId="0" xfId="0" applyAlignment="1">
      <alignment horizontal="center" vertical="center"/>
    </xf>
    <xf numFmtId="0" fontId="0" fillId="2" borderId="0" xfId="0" applyFill="1" applyAlignment="1">
      <alignment horizontal="center" vertical="center"/>
    </xf>
    <xf numFmtId="0" fontId="6" fillId="0" borderId="12" xfId="0" applyFont="1" applyBorder="1" applyAlignment="1" applyProtection="1">
      <alignment horizontal="center" vertical="center"/>
      <protection locked="0"/>
    </xf>
    <xf numFmtId="0" fontId="0" fillId="11" borderId="0" xfId="0" applyFill="1" applyAlignment="1">
      <alignment horizontal="center" vertical="center"/>
    </xf>
    <xf numFmtId="0" fontId="3" fillId="5" borderId="27" xfId="0" applyFont="1" applyFill="1" applyBorder="1" applyAlignment="1">
      <alignment horizontal="right" vertical="center"/>
    </xf>
    <xf numFmtId="0" fontId="3" fillId="2" borderId="0" xfId="0" applyFont="1" applyFill="1" applyAlignment="1">
      <alignment horizontal="right" vertical="center"/>
    </xf>
    <xf numFmtId="0" fontId="3" fillId="6" borderId="12" xfId="0" applyFont="1" applyFill="1" applyBorder="1" applyAlignment="1">
      <alignment horizontal="right" vertical="center"/>
    </xf>
    <xf numFmtId="0" fontId="3" fillId="7" borderId="12" xfId="0" applyFont="1" applyFill="1" applyBorder="1" applyAlignment="1">
      <alignment horizontal="right" vertical="center"/>
    </xf>
    <xf numFmtId="0" fontId="19" fillId="0" borderId="0" xfId="0" applyFont="1"/>
    <xf numFmtId="0" fontId="19" fillId="2" borderId="0" xfId="0" applyFont="1" applyFill="1"/>
    <xf numFmtId="0" fontId="19" fillId="0" borderId="0" xfId="0" applyFont="1" applyAlignment="1">
      <alignment horizontal="center"/>
    </xf>
    <xf numFmtId="0" fontId="19" fillId="11" borderId="0" xfId="0" applyFont="1" applyFill="1"/>
    <xf numFmtId="0" fontId="19" fillId="2" borderId="0" xfId="0" applyFont="1" applyFill="1" applyAlignment="1">
      <alignment horizontal="center"/>
    </xf>
    <xf numFmtId="0" fontId="2" fillId="2" borderId="0" xfId="0" applyFont="1" applyFill="1" applyAlignment="1">
      <alignment horizontal="left"/>
    </xf>
    <xf numFmtId="0" fontId="20" fillId="2" borderId="0" xfId="0" applyFont="1" applyFill="1" applyAlignment="1">
      <alignment horizontal="left"/>
    </xf>
    <xf numFmtId="0" fontId="7" fillId="2" borderId="0" xfId="0" applyFont="1" applyFill="1" applyAlignment="1">
      <alignment vertical="center"/>
    </xf>
    <xf numFmtId="0" fontId="21" fillId="0" borderId="0" xfId="0" applyFont="1"/>
    <xf numFmtId="0" fontId="21" fillId="2" borderId="0" xfId="0" applyFont="1" applyFill="1"/>
    <xf numFmtId="0" fontId="4" fillId="2" borderId="0" xfId="0" applyFont="1" applyFill="1" applyAlignment="1">
      <alignment vertical="center"/>
    </xf>
    <xf numFmtId="0" fontId="22" fillId="3" borderId="0" xfId="0" applyFont="1" applyFill="1" applyAlignment="1">
      <alignment horizontal="center"/>
    </xf>
    <xf numFmtId="0" fontId="21" fillId="11" borderId="0" xfId="0" applyFont="1" applyFill="1"/>
    <xf numFmtId="0" fontId="23" fillId="2" borderId="0" xfId="0" applyFont="1" applyFill="1" applyAlignment="1">
      <alignment vertical="center"/>
    </xf>
    <xf numFmtId="0" fontId="22" fillId="2" borderId="0" xfId="0" applyFont="1" applyFill="1" applyAlignment="1">
      <alignment horizontal="center"/>
    </xf>
    <xf numFmtId="0" fontId="21" fillId="0" borderId="0" xfId="0" applyFont="1" applyAlignment="1">
      <alignment vertical="center"/>
    </xf>
    <xf numFmtId="0" fontId="21" fillId="2" borderId="0" xfId="0" applyFont="1" applyFill="1" applyAlignment="1">
      <alignment vertical="center"/>
    </xf>
    <xf numFmtId="0" fontId="3" fillId="3" borderId="12" xfId="0" applyFont="1" applyFill="1" applyBorder="1" applyAlignment="1">
      <alignment horizontal="right" vertical="center"/>
    </xf>
    <xf numFmtId="3" fontId="6" fillId="3" borderId="12" xfId="0" applyNumberFormat="1" applyFont="1" applyFill="1" applyBorder="1" applyAlignment="1">
      <alignment horizontal="right" vertical="center" indent="1"/>
    </xf>
    <xf numFmtId="0" fontId="21" fillId="11" borderId="0" xfId="0" applyFont="1" applyFill="1" applyAlignment="1">
      <alignment vertical="center"/>
    </xf>
    <xf numFmtId="0" fontId="3" fillId="3" borderId="12" xfId="0" applyFont="1" applyFill="1" applyBorder="1" applyAlignment="1">
      <alignment horizontal="right" vertical="center" wrapText="1"/>
    </xf>
    <xf numFmtId="3" fontId="3" fillId="3" borderId="12" xfId="0" applyNumberFormat="1" applyFont="1" applyFill="1" applyBorder="1" applyAlignment="1">
      <alignment horizontal="right" vertical="center" indent="1"/>
    </xf>
    <xf numFmtId="0" fontId="24" fillId="2" borderId="0" xfId="0" applyFont="1" applyFill="1"/>
    <xf numFmtId="0" fontId="19" fillId="0" borderId="0" xfId="0" applyFont="1" applyAlignment="1">
      <alignment vertical="center"/>
    </xf>
    <xf numFmtId="0" fontId="19" fillId="2" borderId="0" xfId="0" applyFont="1" applyFill="1" applyAlignment="1">
      <alignment vertical="center"/>
    </xf>
    <xf numFmtId="167" fontId="6" fillId="5" borderId="12" xfId="0" applyNumberFormat="1" applyFont="1" applyFill="1" applyBorder="1" applyAlignment="1">
      <alignment horizontal="right" vertical="center"/>
    </xf>
    <xf numFmtId="3" fontId="6" fillId="3" borderId="10" xfId="0" applyNumberFormat="1" applyFont="1" applyFill="1" applyBorder="1" applyAlignment="1">
      <alignment horizontal="right" vertical="center" indent="1"/>
    </xf>
    <xf numFmtId="0" fontId="19" fillId="11" borderId="0" xfId="0" applyFont="1" applyFill="1" applyAlignment="1">
      <alignment vertical="center"/>
    </xf>
    <xf numFmtId="167" fontId="6" fillId="6" borderId="12" xfId="0" applyNumberFormat="1" applyFont="1" applyFill="1" applyBorder="1" applyAlignment="1">
      <alignment horizontal="right" vertical="center"/>
    </xf>
    <xf numFmtId="167" fontId="6" fillId="7" borderId="12" xfId="0" applyNumberFormat="1" applyFont="1" applyFill="1" applyBorder="1" applyAlignment="1">
      <alignment horizontal="right" vertical="center"/>
    </xf>
    <xf numFmtId="0" fontId="6" fillId="8" borderId="12" xfId="0" applyFont="1" applyFill="1" applyBorder="1" applyAlignment="1">
      <alignment horizontal="right" vertical="center"/>
    </xf>
    <xf numFmtId="3" fontId="6" fillId="0" borderId="10" xfId="0" applyNumberFormat="1" applyFont="1" applyBorder="1" applyAlignment="1" applyProtection="1">
      <alignment horizontal="right" vertical="center" indent="1"/>
      <protection locked="0"/>
    </xf>
    <xf numFmtId="3" fontId="6" fillId="0" borderId="12" xfId="0" applyNumberFormat="1" applyFont="1" applyBorder="1" applyAlignment="1" applyProtection="1">
      <alignment horizontal="right" vertical="center" indent="1"/>
      <protection locked="0"/>
    </xf>
    <xf numFmtId="0" fontId="6" fillId="9" borderId="12" xfId="0" applyFont="1" applyFill="1" applyBorder="1" applyAlignment="1">
      <alignment horizontal="right" vertical="center"/>
    </xf>
    <xf numFmtId="0" fontId="6" fillId="10" borderId="12" xfId="0" applyFont="1" applyFill="1" applyBorder="1" applyAlignment="1">
      <alignment horizontal="right" vertical="center"/>
    </xf>
    <xf numFmtId="168" fontId="19" fillId="2" borderId="0" xfId="0" applyNumberFormat="1" applyFont="1" applyFill="1" applyAlignment="1">
      <alignment horizontal="center"/>
    </xf>
    <xf numFmtId="0" fontId="29" fillId="6" borderId="5" xfId="0" applyFont="1" applyFill="1" applyBorder="1" applyAlignment="1">
      <alignment vertical="center" wrapText="1"/>
    </xf>
    <xf numFmtId="0" fontId="29" fillId="6" borderId="0" xfId="0" applyFont="1" applyFill="1" applyAlignment="1">
      <alignment vertical="center"/>
    </xf>
    <xf numFmtId="0" fontId="30" fillId="6" borderId="0" xfId="0" applyFont="1" applyFill="1" applyAlignment="1">
      <alignment vertical="center" wrapText="1"/>
    </xf>
    <xf numFmtId="0" fontId="30" fillId="6" borderId="0" xfId="0" applyFont="1" applyFill="1" applyAlignment="1">
      <alignment horizontal="center" vertical="center" wrapText="1"/>
    </xf>
    <xf numFmtId="0" fontId="30" fillId="6" borderId="18" xfId="0" applyFont="1" applyFill="1" applyBorder="1" applyAlignment="1">
      <alignment vertical="center" wrapText="1"/>
    </xf>
    <xf numFmtId="0" fontId="31" fillId="6" borderId="7" xfId="0" applyFont="1" applyFill="1" applyBorder="1" applyAlignment="1">
      <alignment vertical="center"/>
    </xf>
    <xf numFmtId="0" fontId="30" fillId="6" borderId="14" xfId="0" applyFont="1" applyFill="1" applyBorder="1" applyAlignment="1">
      <alignment vertical="center" wrapText="1"/>
    </xf>
    <xf numFmtId="0" fontId="30" fillId="6" borderId="19" xfId="0" applyFont="1" applyFill="1" applyBorder="1" applyAlignment="1">
      <alignment vertical="center" wrapText="1"/>
    </xf>
    <xf numFmtId="0" fontId="30" fillId="6" borderId="7" xfId="0" applyFont="1" applyFill="1" applyBorder="1" applyAlignment="1">
      <alignment vertical="center" wrapText="1"/>
    </xf>
    <xf numFmtId="0" fontId="30" fillId="6" borderId="8" xfId="0" applyFont="1" applyFill="1" applyBorder="1" applyAlignment="1">
      <alignment vertical="center" wrapText="1"/>
    </xf>
    <xf numFmtId="0" fontId="33" fillId="3" borderId="20" xfId="0" applyFont="1" applyFill="1" applyBorder="1" applyAlignment="1">
      <alignment horizontal="center" vertical="center" wrapText="1"/>
    </xf>
    <xf numFmtId="0" fontId="33" fillId="3" borderId="12" xfId="0" applyFont="1" applyFill="1" applyBorder="1" applyAlignment="1">
      <alignment vertical="center" wrapText="1"/>
    </xf>
    <xf numFmtId="0" fontId="33" fillId="3" borderId="12"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28" fillId="3" borderId="21" xfId="0" applyFont="1" applyFill="1" applyBorder="1" applyAlignment="1">
      <alignment horizontal="center" vertical="center" wrapText="1"/>
    </xf>
    <xf numFmtId="0" fontId="33" fillId="3" borderId="22" xfId="0" applyFont="1" applyFill="1" applyBorder="1" applyAlignment="1">
      <alignment vertical="center" wrapText="1"/>
    </xf>
    <xf numFmtId="0" fontId="28" fillId="3" borderId="22" xfId="0" applyFont="1" applyFill="1" applyBorder="1" applyAlignment="1">
      <alignment vertical="center" wrapText="1"/>
    </xf>
    <xf numFmtId="0" fontId="28" fillId="3" borderId="22" xfId="0" applyFont="1" applyFill="1" applyBorder="1" applyAlignment="1">
      <alignment horizontal="center" vertical="center" wrapText="1"/>
    </xf>
    <xf numFmtId="0" fontId="33" fillId="3" borderId="10" xfId="0" applyFont="1" applyFill="1" applyBorder="1" applyAlignment="1">
      <alignment horizontal="right" vertical="center" wrapText="1"/>
    </xf>
    <xf numFmtId="3" fontId="33" fillId="3" borderId="12" xfId="0" applyNumberFormat="1" applyFont="1" applyFill="1" applyBorder="1" applyAlignment="1">
      <alignment horizontal="center" vertical="center" wrapText="1"/>
    </xf>
    <xf numFmtId="3" fontId="33" fillId="3" borderId="13" xfId="0" applyNumberFormat="1"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8" fillId="0" borderId="12" xfId="1" applyFont="1" applyBorder="1" applyAlignment="1" applyProtection="1">
      <alignment horizontal="left" vertical="top" wrapText="1"/>
      <protection locked="0"/>
    </xf>
    <xf numFmtId="0" fontId="28" fillId="0" borderId="12" xfId="0" applyFont="1" applyBorder="1" applyAlignment="1" applyProtection="1">
      <alignment horizontal="center" vertical="center" wrapText="1"/>
      <protection locked="0"/>
    </xf>
    <xf numFmtId="0" fontId="28" fillId="0" borderId="11" xfId="0" applyFont="1" applyBorder="1" applyAlignment="1" applyProtection="1">
      <alignment horizontal="center" vertical="center" wrapText="1"/>
      <protection locked="0"/>
    </xf>
    <xf numFmtId="3" fontId="28" fillId="0" borderId="30" xfId="0" applyNumberFormat="1" applyFont="1" applyBorder="1" applyAlignment="1" applyProtection="1">
      <alignment horizontal="center" vertical="center" wrapText="1"/>
      <protection locked="0"/>
    </xf>
    <xf numFmtId="3" fontId="28" fillId="0" borderId="31" xfId="0" applyNumberFormat="1" applyFont="1" applyBorder="1" applyAlignment="1" applyProtection="1">
      <alignment horizontal="center" vertical="center" wrapText="1"/>
      <protection locked="0"/>
    </xf>
    <xf numFmtId="0" fontId="28" fillId="0" borderId="11" xfId="1" applyFont="1" applyBorder="1" applyAlignment="1" applyProtection="1">
      <alignment horizontal="left" vertical="center" wrapText="1"/>
      <protection locked="0"/>
    </xf>
    <xf numFmtId="0" fontId="33" fillId="0" borderId="11" xfId="1" applyFont="1" applyBorder="1" applyAlignment="1" applyProtection="1">
      <alignment horizontal="center" vertical="center" wrapText="1"/>
      <protection locked="0"/>
    </xf>
    <xf numFmtId="0" fontId="28" fillId="6" borderId="20" xfId="0" applyFont="1" applyFill="1" applyBorder="1" applyAlignment="1">
      <alignment horizontal="center" vertical="center" wrapText="1"/>
    </xf>
    <xf numFmtId="0" fontId="33" fillId="0" borderId="12" xfId="1" applyFont="1" applyBorder="1" applyAlignment="1" applyProtection="1">
      <alignment horizontal="center" vertical="center" wrapText="1"/>
      <protection locked="0"/>
    </xf>
    <xf numFmtId="3" fontId="28" fillId="0" borderId="12" xfId="0" applyNumberFormat="1" applyFont="1" applyBorder="1" applyAlignment="1" applyProtection="1">
      <alignment horizontal="center" vertical="center" wrapText="1"/>
      <protection locked="0"/>
    </xf>
    <xf numFmtId="3" fontId="28" fillId="0" borderId="13" xfId="0" applyNumberFormat="1" applyFont="1" applyBorder="1" applyAlignment="1" applyProtection="1">
      <alignment horizontal="center" vertical="center" wrapText="1"/>
      <protection locked="0"/>
    </xf>
    <xf numFmtId="0" fontId="34" fillId="2" borderId="0" xfId="0" applyFont="1" applyFill="1" applyAlignment="1">
      <alignment horizontal="center"/>
    </xf>
    <xf numFmtId="0" fontId="27" fillId="2" borderId="0" xfId="0" applyFont="1" applyFill="1"/>
    <xf numFmtId="0" fontId="27" fillId="2" borderId="1" xfId="0" applyFont="1" applyFill="1" applyBorder="1"/>
    <xf numFmtId="0" fontId="27" fillId="2" borderId="2" xfId="0" applyFont="1" applyFill="1" applyBorder="1"/>
    <xf numFmtId="0" fontId="27" fillId="2" borderId="3" xfId="0" applyFont="1" applyFill="1" applyBorder="1"/>
    <xf numFmtId="0" fontId="27" fillId="2" borderId="4" xfId="0" applyFont="1" applyFill="1" applyBorder="1"/>
    <xf numFmtId="0" fontId="27" fillId="2" borderId="0" xfId="0" applyFont="1" applyFill="1" applyAlignment="1">
      <alignment horizontal="center" vertical="center" wrapText="1"/>
    </xf>
    <xf numFmtId="0" fontId="35" fillId="2" borderId="0" xfId="0" applyFont="1" applyFill="1" applyAlignment="1">
      <alignment vertical="center" wrapText="1"/>
    </xf>
    <xf numFmtId="0" fontId="29" fillId="2" borderId="5" xfId="0" applyFont="1" applyFill="1" applyBorder="1" applyAlignment="1">
      <alignment vertical="center" wrapText="1"/>
    </xf>
    <xf numFmtId="0" fontId="36" fillId="2" borderId="0" xfId="0" applyFont="1" applyFill="1" applyAlignment="1">
      <alignment horizontal="left" vertical="center"/>
    </xf>
    <xf numFmtId="0" fontId="35" fillId="2" borderId="0" xfId="0" applyFont="1" applyFill="1" applyAlignment="1">
      <alignment horizontal="center" vertical="center" wrapText="1"/>
    </xf>
    <xf numFmtId="0" fontId="27" fillId="2" borderId="6" xfId="0" applyFont="1" applyFill="1" applyBorder="1"/>
    <xf numFmtId="0" fontId="37" fillId="2" borderId="0" xfId="0" applyFont="1" applyFill="1" applyAlignment="1">
      <alignment horizontal="left" vertical="center"/>
    </xf>
    <xf numFmtId="0" fontId="37" fillId="0" borderId="0" xfId="0" applyFont="1" applyAlignment="1" applyProtection="1">
      <alignment horizontal="center" vertical="center"/>
      <protection locked="0"/>
    </xf>
    <xf numFmtId="0" fontId="31" fillId="2" borderId="0" xfId="0" applyFont="1" applyFill="1" applyAlignment="1">
      <alignment horizontal="right" vertical="center"/>
    </xf>
    <xf numFmtId="14" fontId="31" fillId="2" borderId="0" xfId="0" applyNumberFormat="1" applyFont="1" applyFill="1" applyAlignment="1">
      <alignment horizontal="left" vertical="center"/>
    </xf>
    <xf numFmtId="0" fontId="38" fillId="2" borderId="0" xfId="0" applyFont="1" applyFill="1" applyAlignment="1">
      <alignment vertical="center"/>
    </xf>
    <xf numFmtId="0" fontId="37" fillId="0" borderId="0" xfId="0" applyFont="1" applyAlignment="1" applyProtection="1">
      <alignment horizontal="left" vertical="center"/>
      <protection locked="0"/>
    </xf>
    <xf numFmtId="0" fontId="29" fillId="2" borderId="0" xfId="0" applyFont="1" applyFill="1" applyAlignment="1">
      <alignment horizontal="left" vertical="center"/>
    </xf>
    <xf numFmtId="0" fontId="29" fillId="2" borderId="0" xfId="0" applyFont="1" applyFill="1" applyAlignment="1">
      <alignment vertical="center" wrapText="1"/>
    </xf>
    <xf numFmtId="0" fontId="39" fillId="2" borderId="7" xfId="0" applyFont="1" applyFill="1" applyBorder="1" applyAlignment="1">
      <alignment horizontal="left" vertical="center" wrapText="1"/>
    </xf>
    <xf numFmtId="0" fontId="27" fillId="2" borderId="7" xfId="0" applyFont="1" applyFill="1" applyBorder="1"/>
    <xf numFmtId="0" fontId="27" fillId="2" borderId="8" xfId="0" applyFont="1" applyFill="1" applyBorder="1"/>
    <xf numFmtId="0" fontId="33" fillId="3" borderId="9" xfId="0" applyFont="1" applyFill="1" applyBorder="1" applyAlignment="1">
      <alignment horizontal="right" vertical="center" wrapText="1"/>
    </xf>
    <xf numFmtId="0" fontId="33" fillId="3" borderId="9" xfId="0" applyFont="1" applyFill="1" applyBorder="1" applyAlignment="1">
      <alignment horizontal="center" vertical="center" wrapText="1"/>
    </xf>
    <xf numFmtId="0" fontId="40" fillId="3" borderId="11" xfId="0" applyFont="1" applyFill="1" applyBorder="1" applyAlignment="1">
      <alignment vertical="center" wrapText="1"/>
    </xf>
    <xf numFmtId="0" fontId="31" fillId="3" borderId="0" xfId="0" applyFont="1" applyFill="1" applyAlignment="1">
      <alignment vertical="center"/>
    </xf>
    <xf numFmtId="0" fontId="33" fillId="3" borderId="7" xfId="0" applyFont="1" applyFill="1" applyBorder="1" applyAlignment="1">
      <alignment vertical="center" wrapText="1"/>
    </xf>
    <xf numFmtId="0" fontId="33" fillId="3" borderId="0" xfId="0" applyFont="1" applyFill="1" applyAlignment="1">
      <alignment vertical="center" wrapText="1"/>
    </xf>
    <xf numFmtId="0" fontId="33" fillId="3" borderId="6" xfId="0" applyFont="1" applyFill="1" applyBorder="1" applyAlignment="1">
      <alignment vertical="center" wrapText="1"/>
    </xf>
    <xf numFmtId="0" fontId="27" fillId="0" borderId="0" xfId="0" applyFont="1"/>
    <xf numFmtId="0" fontId="5" fillId="3" borderId="12" xfId="0" applyFont="1" applyFill="1" applyBorder="1" applyAlignment="1">
      <alignment horizontal="center" vertical="center" wrapText="1"/>
    </xf>
    <xf numFmtId="1" fontId="5" fillId="3" borderId="12" xfId="0" applyNumberFormat="1" applyFont="1" applyFill="1" applyBorder="1" applyAlignment="1">
      <alignment horizontal="center" vertical="center"/>
    </xf>
    <xf numFmtId="0" fontId="31" fillId="3" borderId="0" xfId="0" applyFont="1" applyFill="1" applyAlignment="1">
      <alignment horizontal="right" vertical="center" wrapText="1"/>
    </xf>
    <xf numFmtId="0" fontId="31" fillId="3" borderId="12" xfId="0" applyFont="1" applyFill="1" applyBorder="1" applyAlignment="1">
      <alignment horizontal="center" vertical="center" wrapText="1"/>
    </xf>
    <xf numFmtId="0" fontId="31" fillId="3" borderId="13" xfId="0" applyFont="1" applyFill="1" applyBorder="1" applyAlignment="1">
      <alignment horizontal="center" vertical="center" wrapText="1"/>
    </xf>
    <xf numFmtId="1" fontId="5" fillId="0" borderId="12" xfId="0" applyNumberFormat="1" applyFont="1" applyBorder="1" applyAlignment="1" applyProtection="1">
      <alignment horizontal="center" vertical="center"/>
      <protection locked="0"/>
    </xf>
    <xf numFmtId="3" fontId="5" fillId="3" borderId="12" xfId="0" applyNumberFormat="1" applyFont="1" applyFill="1" applyBorder="1" applyAlignment="1">
      <alignment horizontal="center" vertical="center"/>
    </xf>
    <xf numFmtId="0" fontId="5" fillId="4" borderId="12" xfId="0" applyFont="1" applyFill="1" applyBorder="1" applyAlignment="1">
      <alignment horizontal="right"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5" fillId="5" borderId="12" xfId="0" applyFont="1" applyFill="1" applyBorder="1" applyAlignment="1">
      <alignment horizontal="right" vertical="center" wrapText="1"/>
    </xf>
    <xf numFmtId="3" fontId="5" fillId="5" borderId="12" xfId="0" applyNumberFormat="1" applyFont="1" applyFill="1" applyBorder="1" applyAlignment="1">
      <alignment horizontal="center" vertical="center" wrapText="1"/>
    </xf>
    <xf numFmtId="3" fontId="5" fillId="5" borderId="13" xfId="0" applyNumberFormat="1" applyFont="1" applyFill="1" applyBorder="1" applyAlignment="1">
      <alignment horizontal="center" vertical="center" wrapText="1"/>
    </xf>
    <xf numFmtId="0" fontId="28" fillId="2" borderId="0" xfId="0" applyFont="1" applyFill="1" applyAlignment="1">
      <alignment horizontal="center" vertical="center"/>
    </xf>
    <xf numFmtId="0" fontId="27" fillId="2" borderId="14" xfId="0" applyFont="1" applyFill="1" applyBorder="1"/>
    <xf numFmtId="0" fontId="5" fillId="6" borderId="12" xfId="0" applyFont="1" applyFill="1" applyBorder="1" applyAlignment="1">
      <alignment horizontal="right" vertical="center" wrapText="1"/>
    </xf>
    <xf numFmtId="3" fontId="5" fillId="6" borderId="12" xfId="0" applyNumberFormat="1" applyFont="1" applyFill="1" applyBorder="1" applyAlignment="1">
      <alignment horizontal="center" vertical="center" wrapText="1"/>
    </xf>
    <xf numFmtId="3" fontId="5" fillId="6" borderId="13" xfId="0" applyNumberFormat="1" applyFont="1" applyFill="1" applyBorder="1" applyAlignment="1">
      <alignment horizontal="center" vertical="center" wrapText="1"/>
    </xf>
    <xf numFmtId="0" fontId="5" fillId="2" borderId="0" xfId="0" applyFont="1" applyFill="1" applyAlignment="1">
      <alignment vertical="center" wrapText="1"/>
    </xf>
    <xf numFmtId="0" fontId="5" fillId="2" borderId="14" xfId="0" applyFont="1" applyFill="1" applyBorder="1" applyAlignment="1">
      <alignment horizontal="left" vertical="center"/>
    </xf>
    <xf numFmtId="0" fontId="5" fillId="7" borderId="12" xfId="0" applyFont="1" applyFill="1" applyBorder="1" applyAlignment="1">
      <alignment horizontal="right" vertical="center" wrapText="1"/>
    </xf>
    <xf numFmtId="3" fontId="5" fillId="7" borderId="12" xfId="0" applyNumberFormat="1" applyFont="1" applyFill="1" applyBorder="1" applyAlignment="1">
      <alignment horizontal="center" vertical="center" wrapText="1"/>
    </xf>
    <xf numFmtId="3" fontId="5" fillId="7" borderId="13" xfId="0" applyNumberFormat="1" applyFont="1" applyFill="1" applyBorder="1" applyAlignment="1">
      <alignment horizontal="center" vertical="center" wrapText="1"/>
    </xf>
    <xf numFmtId="0" fontId="39" fillId="2" borderId="0" xfId="0" applyFont="1" applyFill="1" applyAlignment="1">
      <alignment vertical="center" wrapText="1"/>
    </xf>
    <xf numFmtId="0" fontId="39" fillId="2" borderId="14" xfId="0" applyFont="1" applyFill="1" applyBorder="1"/>
    <xf numFmtId="0" fontId="5" fillId="8" borderId="12" xfId="0" applyFont="1" applyFill="1" applyBorder="1" applyAlignment="1">
      <alignment horizontal="right" vertical="center" wrapText="1"/>
    </xf>
    <xf numFmtId="3" fontId="5" fillId="8" borderId="12" xfId="0" applyNumberFormat="1" applyFont="1" applyFill="1" applyBorder="1" applyAlignment="1">
      <alignment horizontal="center" vertical="center" wrapText="1"/>
    </xf>
    <xf numFmtId="3" fontId="5" fillId="8" borderId="13" xfId="0" applyNumberFormat="1" applyFont="1" applyFill="1" applyBorder="1" applyAlignment="1">
      <alignment horizontal="center" vertical="center" wrapText="1"/>
    </xf>
    <xf numFmtId="0" fontId="5" fillId="2" borderId="0" xfId="0" applyFont="1" applyFill="1" applyAlignment="1">
      <alignment wrapText="1"/>
    </xf>
    <xf numFmtId="164" fontId="31" fillId="2" borderId="14" xfId="0" applyNumberFormat="1" applyFont="1" applyFill="1" applyBorder="1" applyAlignment="1">
      <alignment horizontal="left" wrapText="1"/>
    </xf>
    <xf numFmtId="0" fontId="5" fillId="9" borderId="12" xfId="0" applyFont="1" applyFill="1" applyBorder="1" applyAlignment="1">
      <alignment horizontal="right" vertical="center" wrapText="1"/>
    </xf>
    <xf numFmtId="3" fontId="5" fillId="9" borderId="12" xfId="0" applyNumberFormat="1" applyFont="1" applyFill="1" applyBorder="1" applyAlignment="1">
      <alignment horizontal="center" vertical="center" wrapText="1"/>
    </xf>
    <xf numFmtId="3" fontId="5" fillId="9" borderId="13" xfId="0" applyNumberFormat="1" applyFont="1" applyFill="1" applyBorder="1" applyAlignment="1">
      <alignment horizontal="center" vertical="center" wrapText="1"/>
    </xf>
    <xf numFmtId="0" fontId="5" fillId="2" borderId="14" xfId="0" applyFont="1" applyFill="1" applyBorder="1" applyAlignment="1">
      <alignment horizontal="left" wrapText="1"/>
    </xf>
    <xf numFmtId="0" fontId="5" fillId="10" borderId="12" xfId="0" applyFont="1" applyFill="1" applyBorder="1" applyAlignment="1">
      <alignment horizontal="right" vertical="center" wrapText="1"/>
    </xf>
    <xf numFmtId="3" fontId="5" fillId="10" borderId="12" xfId="0" applyNumberFormat="1" applyFont="1" applyFill="1" applyBorder="1" applyAlignment="1">
      <alignment horizontal="center" vertical="center" wrapText="1"/>
    </xf>
    <xf numFmtId="3" fontId="5" fillId="10" borderId="13" xfId="0" applyNumberFormat="1" applyFont="1" applyFill="1" applyBorder="1" applyAlignment="1">
      <alignment horizontal="center" vertical="center" wrapText="1"/>
    </xf>
    <xf numFmtId="0" fontId="39" fillId="2" borderId="0" xfId="0" applyFont="1" applyFill="1" applyAlignment="1">
      <alignment vertical="center"/>
    </xf>
    <xf numFmtId="0" fontId="42" fillId="2" borderId="14" xfId="0" applyFont="1" applyFill="1" applyBorder="1" applyAlignment="1">
      <alignment vertical="center" wrapText="1"/>
    </xf>
    <xf numFmtId="0" fontId="31" fillId="3" borderId="12" xfId="0" applyFont="1" applyFill="1" applyBorder="1" applyAlignment="1">
      <alignment horizontal="right" vertical="center" wrapText="1"/>
    </xf>
    <xf numFmtId="3" fontId="31" fillId="3" borderId="12" xfId="0" applyNumberFormat="1" applyFont="1" applyFill="1" applyBorder="1" applyAlignment="1">
      <alignment horizontal="center" vertical="center" wrapText="1"/>
    </xf>
    <xf numFmtId="3" fontId="31" fillId="3" borderId="13" xfId="0" applyNumberFormat="1" applyFont="1" applyFill="1" applyBorder="1" applyAlignment="1">
      <alignment horizontal="center" vertical="center" wrapText="1"/>
    </xf>
    <xf numFmtId="0" fontId="29" fillId="2" borderId="15" xfId="0" applyFont="1" applyFill="1" applyBorder="1" applyAlignment="1">
      <alignment vertical="center" wrapText="1"/>
    </xf>
    <xf numFmtId="0" fontId="39" fillId="2" borderId="1" xfId="0" applyFont="1" applyFill="1" applyBorder="1" applyAlignment="1">
      <alignment horizontal="left" vertical="center" wrapText="1"/>
    </xf>
    <xf numFmtId="0" fontId="27" fillId="2" borderId="16" xfId="0" applyFont="1" applyFill="1" applyBorder="1"/>
    <xf numFmtId="0" fontId="29" fillId="4" borderId="17" xfId="0" applyFont="1" applyFill="1" applyBorder="1" applyAlignment="1">
      <alignment vertical="center"/>
    </xf>
    <xf numFmtId="0" fontId="29" fillId="4" borderId="7" xfId="0" applyFont="1" applyFill="1" applyBorder="1" applyAlignment="1">
      <alignment vertical="center"/>
    </xf>
    <xf numFmtId="0" fontId="29" fillId="4" borderId="18" xfId="0" applyFont="1" applyFill="1" applyBorder="1" applyAlignment="1">
      <alignment vertical="center"/>
    </xf>
    <xf numFmtId="0" fontId="31" fillId="4" borderId="7" xfId="0" applyFont="1" applyFill="1" applyBorder="1" applyAlignment="1">
      <alignment vertical="center"/>
    </xf>
    <xf numFmtId="0" fontId="29" fillId="4" borderId="19" xfId="0" applyFont="1" applyFill="1" applyBorder="1" applyAlignment="1">
      <alignment vertical="center"/>
    </xf>
    <xf numFmtId="0" fontId="29" fillId="4" borderId="8" xfId="0" applyFont="1" applyFill="1" applyBorder="1" applyAlignment="1">
      <alignment vertical="center"/>
    </xf>
    <xf numFmtId="0" fontId="28" fillId="3" borderId="22" xfId="0" applyFont="1" applyFill="1" applyBorder="1"/>
    <xf numFmtId="0" fontId="33" fillId="3" borderId="22"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0" borderId="12" xfId="0" applyFont="1" applyBorder="1" applyAlignment="1">
      <alignment wrapText="1"/>
    </xf>
    <xf numFmtId="0" fontId="27" fillId="0" borderId="12" xfId="0" applyFont="1" applyBorder="1" applyAlignment="1" applyProtection="1">
      <alignment horizontal="center" vertical="center" wrapText="1"/>
      <protection locked="0"/>
    </xf>
    <xf numFmtId="0" fontId="28" fillId="0" borderId="12" xfId="1" applyFont="1" applyBorder="1" applyAlignment="1" applyProtection="1">
      <alignment horizontal="left" vertical="center" wrapText="1"/>
      <protection locked="0"/>
    </xf>
    <xf numFmtId="0" fontId="29" fillId="2" borderId="23" xfId="0" applyFont="1" applyFill="1" applyBorder="1" applyAlignment="1">
      <alignment vertical="center" wrapText="1"/>
    </xf>
    <xf numFmtId="0" fontId="35" fillId="2" borderId="24" xfId="0" applyFont="1" applyFill="1" applyBorder="1" applyAlignment="1">
      <alignment vertical="center" wrapText="1"/>
    </xf>
    <xf numFmtId="0" fontId="35" fillId="2" borderId="24" xfId="0" applyFont="1" applyFill="1" applyBorder="1" applyAlignment="1">
      <alignment horizontal="center" vertical="center" wrapText="1"/>
    </xf>
    <xf numFmtId="0" fontId="31" fillId="2" borderId="24" xfId="0" applyFont="1" applyFill="1" applyBorder="1" applyAlignment="1">
      <alignment horizontal="right" vertical="center" wrapText="1"/>
    </xf>
    <xf numFmtId="10" fontId="31" fillId="2" borderId="24" xfId="0" applyNumberFormat="1" applyFont="1" applyFill="1" applyBorder="1" applyAlignment="1">
      <alignment horizontal="center" vertical="center" wrapText="1"/>
    </xf>
    <xf numFmtId="0" fontId="27" fillId="2" borderId="24" xfId="0" applyFont="1" applyFill="1" applyBorder="1"/>
    <xf numFmtId="0" fontId="27" fillId="2" borderId="25" xfId="0" applyFont="1" applyFill="1" applyBorder="1"/>
    <xf numFmtId="0" fontId="29" fillId="5" borderId="26" xfId="0" applyFont="1" applyFill="1" applyBorder="1" applyAlignment="1">
      <alignment vertical="center" wrapText="1"/>
    </xf>
    <xf numFmtId="0" fontId="29" fillId="5" borderId="7" xfId="0" applyFont="1" applyFill="1" applyBorder="1" applyAlignment="1">
      <alignment vertical="center"/>
    </xf>
    <xf numFmtId="0" fontId="30" fillId="5" borderId="7" xfId="0" applyFont="1" applyFill="1" applyBorder="1" applyAlignment="1">
      <alignment vertical="center" wrapText="1"/>
    </xf>
    <xf numFmtId="0" fontId="30" fillId="5" borderId="7" xfId="0" applyFont="1" applyFill="1" applyBorder="1" applyAlignment="1">
      <alignment horizontal="center" vertical="center" wrapText="1"/>
    </xf>
    <xf numFmtId="0" fontId="30" fillId="5" borderId="18" xfId="0" applyFont="1" applyFill="1" applyBorder="1" applyAlignment="1">
      <alignment vertical="center" wrapText="1"/>
    </xf>
    <xf numFmtId="0" fontId="31" fillId="5" borderId="7" xfId="0" applyFont="1" applyFill="1" applyBorder="1" applyAlignment="1">
      <alignment vertical="center"/>
    </xf>
    <xf numFmtId="0" fontId="30" fillId="5" borderId="19" xfId="0" applyFont="1" applyFill="1" applyBorder="1" applyAlignment="1">
      <alignment vertical="center" wrapText="1"/>
    </xf>
    <xf numFmtId="0" fontId="30" fillId="5" borderId="8" xfId="0" applyFont="1" applyFill="1" applyBorder="1" applyAlignment="1">
      <alignment vertical="center" wrapText="1"/>
    </xf>
    <xf numFmtId="0" fontId="33" fillId="3" borderId="26" xfId="0" applyFont="1" applyFill="1" applyBorder="1" applyAlignment="1">
      <alignment horizontal="center" vertical="center" wrapText="1"/>
    </xf>
    <xf numFmtId="0" fontId="33" fillId="3" borderId="27" xfId="0" applyFont="1" applyFill="1" applyBorder="1" applyAlignment="1">
      <alignment vertical="center" wrapText="1"/>
    </xf>
    <xf numFmtId="0" fontId="33" fillId="3" borderId="27" xfId="0" applyFont="1" applyFill="1" applyBorder="1" applyAlignment="1">
      <alignment horizontal="center" vertical="center" wrapText="1"/>
    </xf>
    <xf numFmtId="0" fontId="33" fillId="3" borderId="28" xfId="0" applyFont="1" applyFill="1" applyBorder="1" applyAlignment="1">
      <alignment horizontal="center" vertical="center" wrapText="1"/>
    </xf>
    <xf numFmtId="0" fontId="33" fillId="3" borderId="21" xfId="0" applyFont="1" applyFill="1" applyBorder="1" applyAlignment="1">
      <alignment horizontal="right" vertical="center" wrapText="1"/>
    </xf>
    <xf numFmtId="0" fontId="33" fillId="3" borderId="22" xfId="0" applyFont="1" applyFill="1" applyBorder="1" applyAlignment="1">
      <alignment horizontal="right" vertical="center" wrapText="1"/>
    </xf>
    <xf numFmtId="0" fontId="28" fillId="5" borderId="29" xfId="0" applyFont="1" applyFill="1" applyBorder="1" applyAlignment="1">
      <alignment horizontal="center" vertical="center" wrapText="1"/>
    </xf>
    <xf numFmtId="3" fontId="28" fillId="14" borderId="30" xfId="0" applyNumberFormat="1" applyFont="1" applyFill="1" applyBorder="1" applyAlignment="1" applyProtection="1">
      <alignment horizontal="center" vertical="center" wrapText="1"/>
      <protection locked="0"/>
    </xf>
    <xf numFmtId="0" fontId="27" fillId="0" borderId="12" xfId="0" applyFont="1" applyBorder="1"/>
    <xf numFmtId="0" fontId="29" fillId="2" borderId="23" xfId="0" applyFont="1" applyFill="1" applyBorder="1" applyAlignment="1">
      <alignment horizontal="center" vertical="center" wrapText="1"/>
    </xf>
    <xf numFmtId="0" fontId="31" fillId="2" borderId="24" xfId="0" applyFont="1" applyFill="1" applyBorder="1" applyAlignment="1">
      <alignment horizontal="center" vertical="center" wrapText="1"/>
    </xf>
    <xf numFmtId="0" fontId="5" fillId="2" borderId="24" xfId="0" applyFont="1" applyFill="1" applyBorder="1" applyAlignment="1">
      <alignment horizontal="center" vertical="center" wrapText="1"/>
    </xf>
    <xf numFmtId="165" fontId="5" fillId="2" borderId="24" xfId="0" applyNumberFormat="1" applyFont="1" applyFill="1" applyBorder="1" applyAlignment="1">
      <alignment horizontal="center" vertical="center" wrapText="1"/>
    </xf>
    <xf numFmtId="165" fontId="31" fillId="2" borderId="24" xfId="0" applyNumberFormat="1" applyFont="1" applyFill="1" applyBorder="1" applyAlignment="1">
      <alignment horizontal="center" vertical="center" wrapText="1"/>
    </xf>
    <xf numFmtId="0" fontId="29" fillId="7" borderId="5" xfId="0" applyFont="1" applyFill="1" applyBorder="1" applyAlignment="1">
      <alignment vertical="center" wrapText="1"/>
    </xf>
    <xf numFmtId="0" fontId="29" fillId="7" borderId="0" xfId="0" applyFont="1" applyFill="1" applyAlignment="1">
      <alignment vertical="center"/>
    </xf>
    <xf numFmtId="0" fontId="30" fillId="7" borderId="0" xfId="0" applyFont="1" applyFill="1" applyAlignment="1">
      <alignment vertical="center" wrapText="1"/>
    </xf>
    <xf numFmtId="0" fontId="30" fillId="7" borderId="0" xfId="0" applyFont="1" applyFill="1" applyAlignment="1">
      <alignment horizontal="center" vertical="center" wrapText="1"/>
    </xf>
    <xf numFmtId="0" fontId="30" fillId="7" borderId="18" xfId="0" applyFont="1" applyFill="1" applyBorder="1" applyAlignment="1">
      <alignment vertical="center" wrapText="1"/>
    </xf>
    <xf numFmtId="0" fontId="31" fillId="7" borderId="7" xfId="0" applyFont="1" applyFill="1" applyBorder="1" applyAlignment="1">
      <alignment vertical="center"/>
    </xf>
    <xf numFmtId="0" fontId="30" fillId="7" borderId="14" xfId="0" applyFont="1" applyFill="1" applyBorder="1" applyAlignment="1">
      <alignment vertical="center" wrapText="1"/>
    </xf>
    <xf numFmtId="0" fontId="30" fillId="7" borderId="19" xfId="0" applyFont="1" applyFill="1" applyBorder="1" applyAlignment="1">
      <alignment vertical="center" wrapText="1"/>
    </xf>
    <xf numFmtId="0" fontId="30" fillId="7" borderId="7" xfId="0" applyFont="1" applyFill="1" applyBorder="1" applyAlignment="1">
      <alignment vertical="center" wrapText="1"/>
    </xf>
    <xf numFmtId="0" fontId="30" fillId="7" borderId="8" xfId="0" applyFont="1" applyFill="1" applyBorder="1" applyAlignment="1">
      <alignment vertical="center" wrapText="1"/>
    </xf>
    <xf numFmtId="0" fontId="28" fillId="7" borderId="29" xfId="0" applyFont="1" applyFill="1" applyBorder="1" applyAlignment="1">
      <alignment horizontal="center" vertical="center" wrapText="1"/>
    </xf>
    <xf numFmtId="0" fontId="28" fillId="0" borderId="12" xfId="1" applyFont="1" applyBorder="1" applyAlignment="1" applyProtection="1">
      <alignment vertical="top" wrapText="1"/>
      <protection locked="0"/>
    </xf>
    <xf numFmtId="0" fontId="28" fillId="0" borderId="11" xfId="1" applyFont="1" applyBorder="1" applyAlignment="1" applyProtection="1">
      <alignment vertical="center" wrapText="1"/>
      <protection locked="0"/>
    </xf>
    <xf numFmtId="0" fontId="28" fillId="0" borderId="12" xfId="1" applyFont="1" applyBorder="1" applyAlignment="1" applyProtection="1">
      <alignment vertical="center" wrapText="1"/>
      <protection locked="0"/>
    </xf>
    <xf numFmtId="3" fontId="28" fillId="0" borderId="11" xfId="0" applyNumberFormat="1" applyFont="1" applyBorder="1" applyAlignment="1" applyProtection="1">
      <alignment horizontal="center" vertical="center" wrapText="1"/>
      <protection locked="0"/>
    </xf>
    <xf numFmtId="164" fontId="5" fillId="2" borderId="24" xfId="0" applyNumberFormat="1" applyFont="1" applyFill="1" applyBorder="1" applyAlignment="1">
      <alignment horizontal="center" vertical="center" wrapText="1"/>
    </xf>
    <xf numFmtId="164" fontId="5" fillId="2" borderId="25" xfId="0" applyNumberFormat="1" applyFont="1" applyFill="1" applyBorder="1" applyAlignment="1">
      <alignment horizontal="center" vertical="center" wrapText="1"/>
    </xf>
    <xf numFmtId="0" fontId="29" fillId="8" borderId="5" xfId="0" applyFont="1" applyFill="1" applyBorder="1" applyAlignment="1">
      <alignment vertical="center" wrapText="1"/>
    </xf>
    <xf numFmtId="0" fontId="29" fillId="8" borderId="0" xfId="0" applyFont="1" applyFill="1" applyAlignment="1">
      <alignment vertical="center"/>
    </xf>
    <xf numFmtId="0" fontId="30" fillId="8" borderId="0" xfId="0" applyFont="1" applyFill="1" applyAlignment="1">
      <alignment vertical="center" wrapText="1"/>
    </xf>
    <xf numFmtId="0" fontId="30" fillId="8" borderId="0" xfId="0" applyFont="1" applyFill="1" applyAlignment="1">
      <alignment horizontal="center" vertical="center" wrapText="1"/>
    </xf>
    <xf numFmtId="0" fontId="31" fillId="8" borderId="19" xfId="0" applyFont="1" applyFill="1" applyBorder="1" applyAlignment="1">
      <alignment vertical="center"/>
    </xf>
    <xf numFmtId="0" fontId="30" fillId="8" borderId="14" xfId="0" applyFont="1" applyFill="1" applyBorder="1" applyAlignment="1">
      <alignment vertical="center" wrapText="1"/>
    </xf>
    <xf numFmtId="0" fontId="30" fillId="8" borderId="19" xfId="0" applyFont="1" applyFill="1" applyBorder="1" applyAlignment="1">
      <alignment vertical="center" wrapText="1"/>
    </xf>
    <xf numFmtId="0" fontId="30" fillId="8" borderId="7" xfId="0" applyFont="1" applyFill="1" applyBorder="1" applyAlignment="1">
      <alignment vertical="center" wrapText="1"/>
    </xf>
    <xf numFmtId="0" fontId="30" fillId="8" borderId="8" xfId="0" applyFont="1" applyFill="1" applyBorder="1" applyAlignment="1">
      <alignment vertical="center" wrapText="1"/>
    </xf>
    <xf numFmtId="0" fontId="28" fillId="8" borderId="29" xfId="0" applyFont="1" applyFill="1" applyBorder="1" applyAlignment="1">
      <alignment horizontal="center" vertical="center" wrapText="1"/>
    </xf>
    <xf numFmtId="0" fontId="33" fillId="0" borderId="11" xfId="1" applyFont="1" applyBorder="1" applyAlignment="1" applyProtection="1">
      <alignment horizontal="left" vertical="center" wrapText="1"/>
      <protection locked="0"/>
    </xf>
    <xf numFmtId="0" fontId="28" fillId="8" borderId="2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31" fillId="2" borderId="0" xfId="0" applyFont="1" applyFill="1" applyAlignment="1">
      <alignment horizontal="center" vertical="center" wrapText="1"/>
    </xf>
    <xf numFmtId="0" fontId="5" fillId="2" borderId="0" xfId="0" applyFont="1" applyFill="1" applyAlignment="1">
      <alignment horizontal="center" vertical="center" wrapText="1"/>
    </xf>
    <xf numFmtId="165" fontId="5" fillId="2" borderId="0" xfId="0" applyNumberFormat="1" applyFont="1" applyFill="1" applyAlignment="1">
      <alignment horizontal="center" vertical="center" wrapText="1"/>
    </xf>
    <xf numFmtId="164" fontId="5" fillId="2" borderId="7" xfId="0" applyNumberFormat="1" applyFont="1" applyFill="1" applyBorder="1" applyAlignment="1">
      <alignment horizontal="center" vertical="center" wrapText="1"/>
    </xf>
    <xf numFmtId="164" fontId="5" fillId="2" borderId="8" xfId="0" applyNumberFormat="1" applyFont="1" applyFill="1" applyBorder="1" applyAlignment="1">
      <alignment horizontal="center" vertical="center" wrapText="1"/>
    </xf>
    <xf numFmtId="0" fontId="29" fillId="9" borderId="32" xfId="0" applyFont="1" applyFill="1" applyBorder="1" applyAlignment="1">
      <alignment vertical="center" wrapText="1"/>
    </xf>
    <xf numFmtId="0" fontId="29" fillId="9" borderId="33" xfId="0" applyFont="1" applyFill="1" applyBorder="1" applyAlignment="1">
      <alignment vertical="center"/>
    </xf>
    <xf numFmtId="0" fontId="30" fillId="9" borderId="33" xfId="0" applyFont="1" applyFill="1" applyBorder="1" applyAlignment="1">
      <alignment vertical="center" wrapText="1"/>
    </xf>
    <xf numFmtId="0" fontId="30" fillId="9" borderId="33" xfId="0" applyFont="1" applyFill="1" applyBorder="1" applyAlignment="1">
      <alignment horizontal="center" vertical="center" wrapText="1"/>
    </xf>
    <xf numFmtId="0" fontId="30" fillId="9" borderId="10" xfId="0" applyFont="1" applyFill="1" applyBorder="1" applyAlignment="1">
      <alignment vertical="center" wrapText="1"/>
    </xf>
    <xf numFmtId="0" fontId="31" fillId="9" borderId="22" xfId="0" applyFont="1" applyFill="1" applyBorder="1" applyAlignment="1">
      <alignment vertical="center"/>
    </xf>
    <xf numFmtId="0" fontId="30" fillId="9" borderId="34" xfId="0" applyFont="1" applyFill="1" applyBorder="1" applyAlignment="1">
      <alignment vertical="center" wrapText="1"/>
    </xf>
    <xf numFmtId="0" fontId="30" fillId="9" borderId="9" xfId="0" applyFont="1" applyFill="1" applyBorder="1" applyAlignment="1">
      <alignment vertical="center" wrapText="1"/>
    </xf>
    <xf numFmtId="0" fontId="30" fillId="9" borderId="22" xfId="0" applyFont="1" applyFill="1" applyBorder="1" applyAlignment="1">
      <alignment vertical="center" wrapText="1"/>
    </xf>
    <xf numFmtId="0" fontId="30" fillId="9" borderId="35" xfId="0" applyFont="1" applyFill="1" applyBorder="1" applyAlignment="1">
      <alignment vertical="center" wrapText="1"/>
    </xf>
    <xf numFmtId="0" fontId="33" fillId="3" borderId="21" xfId="0" applyFont="1" applyFill="1" applyBorder="1" applyAlignment="1">
      <alignment vertical="center" wrapText="1"/>
    </xf>
    <xf numFmtId="0" fontId="28" fillId="9" borderId="29"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33" fillId="0" borderId="12" xfId="1" applyFont="1" applyBorder="1" applyAlignment="1" applyProtection="1">
      <alignment horizontal="left" vertical="center" wrapText="1"/>
      <protection locked="0"/>
    </xf>
    <xf numFmtId="0" fontId="29" fillId="10" borderId="32" xfId="0" applyFont="1" applyFill="1" applyBorder="1" applyAlignment="1">
      <alignment vertical="center" wrapText="1"/>
    </xf>
    <xf numFmtId="0" fontId="29" fillId="10" borderId="33" xfId="0" applyFont="1" applyFill="1" applyBorder="1" applyAlignment="1">
      <alignment vertical="center"/>
    </xf>
    <xf numFmtId="0" fontId="30" fillId="10" borderId="33" xfId="0" applyFont="1" applyFill="1" applyBorder="1" applyAlignment="1">
      <alignment vertical="center" wrapText="1"/>
    </xf>
    <xf numFmtId="0" fontId="30" fillId="10" borderId="33" xfId="0" applyFont="1" applyFill="1" applyBorder="1" applyAlignment="1">
      <alignment horizontal="center" vertical="center" wrapText="1"/>
    </xf>
    <xf numFmtId="0" fontId="30" fillId="10" borderId="10" xfId="0" applyFont="1" applyFill="1" applyBorder="1" applyAlignment="1">
      <alignment vertical="center" wrapText="1"/>
    </xf>
    <xf numFmtId="0" fontId="31" fillId="10" borderId="22" xfId="0" applyFont="1" applyFill="1" applyBorder="1" applyAlignment="1">
      <alignment vertical="center"/>
    </xf>
    <xf numFmtId="0" fontId="30" fillId="10" borderId="34" xfId="0" applyFont="1" applyFill="1" applyBorder="1" applyAlignment="1">
      <alignment vertical="center" wrapText="1"/>
    </xf>
    <xf numFmtId="0" fontId="30" fillId="10" borderId="9" xfId="0" applyFont="1" applyFill="1" applyBorder="1" applyAlignment="1">
      <alignment vertical="center" wrapText="1"/>
    </xf>
    <xf numFmtId="0" fontId="30" fillId="10" borderId="22" xfId="0" applyFont="1" applyFill="1" applyBorder="1" applyAlignment="1">
      <alignment vertical="center" wrapText="1"/>
    </xf>
    <xf numFmtId="0" fontId="30" fillId="10" borderId="35" xfId="0" applyFont="1" applyFill="1" applyBorder="1" applyAlignment="1">
      <alignment vertical="center" wrapText="1"/>
    </xf>
    <xf numFmtId="0" fontId="28" fillId="10" borderId="29" xfId="0" applyFont="1" applyFill="1" applyBorder="1" applyAlignment="1">
      <alignment horizontal="center" vertical="center" wrapText="1"/>
    </xf>
    <xf numFmtId="0" fontId="28" fillId="10" borderId="36" xfId="0" applyFont="1" applyFill="1" applyBorder="1" applyAlignment="1">
      <alignment horizontal="center" vertical="center" wrapText="1"/>
    </xf>
    <xf numFmtId="0" fontId="33" fillId="0" borderId="37" xfId="1" applyFont="1" applyBorder="1" applyAlignment="1" applyProtection="1">
      <alignment horizontal="center" vertical="center" wrapText="1"/>
      <protection locked="0"/>
    </xf>
    <xf numFmtId="0" fontId="28" fillId="0" borderId="37" xfId="0" applyFont="1" applyBorder="1" applyAlignment="1" applyProtection="1">
      <alignment horizontal="center" vertical="center" wrapText="1"/>
      <protection locked="0"/>
    </xf>
    <xf numFmtId="3" fontId="28" fillId="0" borderId="37" xfId="0" applyNumberFormat="1" applyFont="1" applyBorder="1" applyAlignment="1" applyProtection="1">
      <alignment horizontal="center" vertical="center" wrapText="1"/>
      <protection locked="0"/>
    </xf>
    <xf numFmtId="3" fontId="28" fillId="0" borderId="38" xfId="0" applyNumberFormat="1" applyFont="1" applyBorder="1" applyAlignment="1" applyProtection="1">
      <alignment horizontal="center" vertical="center" wrapText="1"/>
      <protection locked="0"/>
    </xf>
    <xf numFmtId="0" fontId="34" fillId="2" borderId="0" xfId="0" applyFont="1" applyFill="1" applyAlignment="1">
      <alignment horizontal="center" vertical="center"/>
    </xf>
    <xf numFmtId="0" fontId="27" fillId="2" borderId="0" xfId="0" applyFont="1" applyFill="1" applyAlignment="1">
      <alignment vertical="center"/>
    </xf>
    <xf numFmtId="0" fontId="45" fillId="0" borderId="12" xfId="1" applyFont="1" applyBorder="1" applyAlignment="1" applyProtection="1">
      <alignment vertical="center" wrapText="1"/>
      <protection locked="0"/>
    </xf>
    <xf numFmtId="0" fontId="45" fillId="0" borderId="11" xfId="1" applyFont="1" applyBorder="1" applyAlignment="1" applyProtection="1">
      <alignment horizontal="left" vertical="center" wrapText="1"/>
      <protection locked="0"/>
    </xf>
    <xf numFmtId="0" fontId="6" fillId="0" borderId="12"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12" xfId="1" applyFont="1" applyBorder="1" applyAlignment="1" applyProtection="1">
      <alignment horizontal="left" vertical="top" wrapText="1"/>
      <protection locked="0"/>
    </xf>
    <xf numFmtId="0" fontId="45" fillId="0" borderId="11" xfId="1" applyFont="1" applyBorder="1" applyAlignment="1" applyProtection="1">
      <alignment vertical="center" wrapText="1"/>
      <protection locked="0"/>
    </xf>
    <xf numFmtId="0" fontId="45" fillId="0" borderId="11" xfId="0" applyFont="1" applyBorder="1" applyAlignment="1" applyProtection="1">
      <alignment horizontal="center" vertical="center" wrapText="1"/>
      <protection locked="0"/>
    </xf>
    <xf numFmtId="0" fontId="28" fillId="0" borderId="11" xfId="1" applyFont="1" applyBorder="1" applyAlignment="1" applyProtection="1">
      <alignment horizontal="center" vertical="center" wrapText="1"/>
      <protection locked="0"/>
    </xf>
    <xf numFmtId="3" fontId="46" fillId="0" borderId="0" xfId="0" applyNumberFormat="1" applyFont="1" applyProtection="1">
      <protection locked="0"/>
    </xf>
    <xf numFmtId="4" fontId="27" fillId="0" borderId="0" xfId="0" applyNumberFormat="1" applyFont="1" applyProtection="1">
      <protection locked="0"/>
    </xf>
    <xf numFmtId="4" fontId="48" fillId="0" borderId="0" xfId="0" applyNumberFormat="1" applyFont="1" applyProtection="1">
      <protection locked="0"/>
    </xf>
    <xf numFmtId="0" fontId="6" fillId="0" borderId="11" xfId="1" applyFont="1" applyBorder="1" applyAlignment="1" applyProtection="1">
      <alignment horizontal="left" vertical="center" wrapText="1"/>
      <protection locked="0"/>
    </xf>
    <xf numFmtId="0" fontId="6" fillId="0" borderId="11" xfId="0" applyFont="1" applyBorder="1" applyAlignment="1" applyProtection="1">
      <alignment horizontal="center" vertical="center" wrapText="1"/>
      <protection locked="0"/>
    </xf>
    <xf numFmtId="0" fontId="33" fillId="3" borderId="9"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11" fillId="5" borderId="2" xfId="0" applyFont="1" applyFill="1" applyBorder="1" applyAlignment="1">
      <alignment horizontal="center" vertical="center" textRotation="90"/>
    </xf>
    <xf numFmtId="0" fontId="11" fillId="5" borderId="5" xfId="0" applyFont="1" applyFill="1" applyBorder="1" applyAlignment="1">
      <alignment horizontal="center" vertical="center" textRotation="90"/>
    </xf>
    <xf numFmtId="0" fontId="11" fillId="5" borderId="15" xfId="0" applyFont="1" applyFill="1" applyBorder="1" applyAlignment="1">
      <alignment horizontal="center" vertical="center" textRotation="90"/>
    </xf>
    <xf numFmtId="0" fontId="11" fillId="5" borderId="50" xfId="0" applyFont="1" applyFill="1" applyBorder="1" applyAlignment="1">
      <alignment horizontal="right" vertical="center" wrapText="1"/>
    </xf>
    <xf numFmtId="0" fontId="11" fillId="5" borderId="1" xfId="0" applyFont="1" applyFill="1" applyBorder="1" applyAlignment="1">
      <alignment horizontal="right" vertical="center" wrapText="1"/>
    </xf>
    <xf numFmtId="0" fontId="6" fillId="0" borderId="43" xfId="0" applyFont="1" applyBorder="1" applyAlignment="1" applyProtection="1">
      <alignment horizontal="left" vertical="center"/>
      <protection locked="0"/>
    </xf>
    <xf numFmtId="0" fontId="6" fillId="0" borderId="44" xfId="0" applyFont="1" applyBorder="1" applyAlignment="1" applyProtection="1">
      <alignment horizontal="left" vertical="center"/>
      <protection locked="0"/>
    </xf>
    <xf numFmtId="0" fontId="6" fillId="0" borderId="45" xfId="0" applyFont="1" applyBorder="1" applyAlignment="1" applyProtection="1">
      <alignment horizontal="left" vertical="center"/>
      <protection locked="0"/>
    </xf>
    <xf numFmtId="0" fontId="11" fillId="5" borderId="2"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15" xfId="0" applyFont="1" applyFill="1" applyBorder="1" applyAlignment="1">
      <alignment horizontal="center" vertical="center"/>
    </xf>
    <xf numFmtId="0" fontId="6" fillId="0" borderId="39" xfId="0" applyFont="1" applyBorder="1" applyAlignment="1" applyProtection="1">
      <alignment horizontal="left" vertical="center"/>
      <protection locked="0"/>
    </xf>
    <xf numFmtId="0" fontId="6" fillId="0" borderId="41" xfId="0" applyFont="1" applyBorder="1" applyAlignment="1" applyProtection="1">
      <alignment horizontal="left" vertical="center"/>
      <protection locked="0"/>
    </xf>
    <xf numFmtId="0" fontId="6" fillId="0" borderId="42" xfId="0" applyFont="1" applyBorder="1" applyAlignment="1" applyProtection="1">
      <alignment horizontal="left" vertical="center"/>
      <protection locked="0"/>
    </xf>
    <xf numFmtId="0" fontId="11" fillId="5" borderId="47" xfId="0" applyFont="1" applyFill="1" applyBorder="1" applyAlignment="1">
      <alignment horizontal="center" vertical="center"/>
    </xf>
    <xf numFmtId="0" fontId="11" fillId="5" borderId="48" xfId="0" applyFont="1" applyFill="1" applyBorder="1" applyAlignment="1">
      <alignment horizontal="center" vertical="center"/>
    </xf>
    <xf numFmtId="0" fontId="11" fillId="5" borderId="49" xfId="0" applyFont="1" applyFill="1" applyBorder="1" applyAlignment="1">
      <alignment horizontal="center" vertical="center"/>
    </xf>
    <xf numFmtId="0" fontId="11" fillId="6" borderId="2" xfId="0" applyFont="1" applyFill="1" applyBorder="1" applyAlignment="1">
      <alignment horizontal="center" vertical="center" textRotation="90"/>
    </xf>
    <xf numFmtId="0" fontId="11" fillId="6" borderId="5" xfId="0" applyFont="1" applyFill="1" applyBorder="1" applyAlignment="1">
      <alignment horizontal="center" vertical="center" textRotation="90"/>
    </xf>
    <xf numFmtId="0" fontId="11" fillId="6" borderId="15" xfId="0" applyFont="1" applyFill="1" applyBorder="1" applyAlignment="1">
      <alignment horizontal="center" vertical="center" textRotation="90"/>
    </xf>
    <xf numFmtId="0" fontId="11" fillId="6" borderId="57" xfId="0" applyFont="1" applyFill="1" applyBorder="1" applyAlignment="1">
      <alignment horizontal="right" vertical="center" wrapText="1"/>
    </xf>
    <xf numFmtId="0" fontId="11" fillId="6" borderId="53" xfId="0" applyFont="1" applyFill="1" applyBorder="1" applyAlignment="1">
      <alignment horizontal="right" vertical="center" wrapText="1"/>
    </xf>
    <xf numFmtId="0" fontId="11" fillId="6" borderId="1" xfId="0" applyFont="1" applyFill="1" applyBorder="1" applyAlignment="1">
      <alignment horizontal="right" vertical="center" wrapText="1"/>
    </xf>
    <xf numFmtId="0" fontId="11" fillId="7" borderId="2" xfId="0" applyFont="1" applyFill="1" applyBorder="1" applyAlignment="1">
      <alignment horizontal="center" vertical="center" textRotation="90"/>
    </xf>
    <xf numFmtId="0" fontId="11" fillId="7" borderId="5" xfId="0" applyFont="1" applyFill="1" applyBorder="1" applyAlignment="1">
      <alignment horizontal="center" vertical="center" textRotation="90"/>
    </xf>
    <xf numFmtId="0" fontId="11" fillId="7" borderId="15" xfId="0" applyFont="1" applyFill="1" applyBorder="1" applyAlignment="1">
      <alignment horizontal="center" vertical="center" textRotation="90"/>
    </xf>
    <xf numFmtId="0" fontId="11" fillId="7" borderId="61" xfId="0" applyFont="1" applyFill="1" applyBorder="1" applyAlignment="1">
      <alignment horizontal="right" vertical="center" wrapText="1"/>
    </xf>
    <xf numFmtId="0" fontId="11" fillId="7" borderId="62" xfId="0" applyFont="1" applyFill="1" applyBorder="1" applyAlignment="1">
      <alignment horizontal="right" vertical="center" wrapText="1"/>
    </xf>
  </cellXfs>
  <cellStyles count="2">
    <cellStyle name="Standard" xfId="0" builtinId="0"/>
    <cellStyle name="Standard 2" xfId="1" xr:uid="{00000000-0005-0000-0000-000001000000}"/>
  </cellStyles>
  <dxfs count="88">
    <dxf>
      <font>
        <color rgb="FF9C0006"/>
      </font>
      <fill>
        <patternFill patternType="solid">
          <fgColor rgb="FFFFC7CE"/>
          <bgColor rgb="FFFFC7CE"/>
        </patternFill>
      </fill>
    </dxf>
    <dxf>
      <fill>
        <patternFill patternType="solid">
          <fgColor rgb="FF92D050"/>
          <bgColor rgb="FF92D050"/>
        </patternFill>
      </fill>
    </dxf>
    <dxf>
      <fill>
        <patternFill patternType="none"/>
      </fill>
    </dxf>
    <dxf>
      <font>
        <color indexed="2"/>
      </font>
      <fill>
        <patternFill patternType="none"/>
      </fill>
    </dxf>
    <dxf>
      <font>
        <strike val="0"/>
      </font>
      <numFmt numFmtId="169" formatCode="#,###&quot;&quot;"/>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theme="0" tint="-0.24994659260841701"/>
          <bgColor theme="0" tint="-0.24994659260841701"/>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rgb="FFFF7C80"/>
          <bgColor rgb="FFFF7C80"/>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rgb="FFFFFF66"/>
          <bgColor rgb="FFFFFF66"/>
        </patternFill>
      </fill>
    </dxf>
    <dxf>
      <fill>
        <patternFill patternType="solid">
          <fgColor rgb="FFFF7C80"/>
          <bgColor rgb="FFFF7C80"/>
        </patternFill>
      </fill>
    </dxf>
    <dxf>
      <font>
        <color theme="1"/>
      </font>
      <fill>
        <patternFill patternType="solid">
          <fgColor rgb="FF92D050"/>
          <bgColor rgb="FF92D050"/>
        </patternFill>
      </fill>
    </dxf>
    <dxf>
      <fill>
        <patternFill patternType="solid">
          <fgColor rgb="FF92D050"/>
          <bgColor rgb="FF92D050"/>
        </patternFill>
      </fill>
    </dxf>
    <dxf>
      <fill>
        <patternFill patternType="solid">
          <fgColor rgb="FFFF7C80"/>
          <bgColor rgb="FFFF7C80"/>
        </patternFill>
      </fill>
    </dxf>
    <dxf>
      <fill>
        <patternFill patternType="solid">
          <fgColor rgb="FFFF7C80"/>
          <bgColor rgb="FFFF7C80"/>
        </patternFill>
      </fill>
    </dxf>
    <dxf>
      <font>
        <color rgb="FF006100"/>
      </font>
      <fill>
        <patternFill patternType="solid">
          <fgColor rgb="FFC6EFCE"/>
          <bgColor rgb="FFC6EFCE"/>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rgb="FFFFFF66"/>
          <bgColor rgb="FFFFFF66"/>
        </patternFill>
      </fill>
    </dxf>
    <dxf>
      <fill>
        <patternFill patternType="solid">
          <fgColor theme="0" tint="-0.14996795556505021"/>
          <bgColor theme="0" tint="-0.14996795556505021"/>
        </patternFill>
      </fill>
    </dxf>
    <dxf>
      <font>
        <color rgb="FF006100"/>
      </font>
      <fill>
        <patternFill patternType="solid">
          <fgColor rgb="FFC6EFCE"/>
          <bgColor rgb="FFC6EFCE"/>
        </patternFill>
      </fill>
    </dxf>
    <dxf>
      <fill>
        <patternFill patternType="solid">
          <fgColor rgb="FFFF7C80"/>
          <bgColor rgb="FFFF7C80"/>
        </patternFill>
      </fill>
    </dxf>
    <dxf>
      <fill>
        <patternFill patternType="solid">
          <fgColor rgb="FFFF7C80"/>
          <bgColor rgb="FFFF7C80"/>
        </patternFill>
      </fill>
    </dxf>
    <dxf>
      <fill>
        <patternFill patternType="solid">
          <fgColor rgb="FF92D050"/>
          <bgColor rgb="FF92D050"/>
        </patternFill>
      </fill>
    </dxf>
    <dxf>
      <font>
        <color theme="1"/>
      </font>
      <fill>
        <patternFill patternType="solid">
          <fgColor rgb="FF92D050"/>
          <bgColor rgb="FF92D050"/>
        </patternFill>
      </fill>
    </dxf>
    <dxf>
      <fill>
        <patternFill patternType="solid">
          <fgColor rgb="FFFF7C80"/>
          <bgColor rgb="FFFF7C80"/>
        </patternFill>
      </fill>
    </dxf>
    <dxf>
      <fill>
        <patternFill patternType="solid">
          <fgColor rgb="FFFFFF66"/>
          <bgColor rgb="FFFFFF66"/>
        </patternFill>
      </fill>
    </dxf>
    <dxf>
      <fill>
        <patternFill patternType="solid">
          <fgColor theme="0" tint="-0.14996795556505021"/>
          <bgColor theme="0" tint="-0.14996795556505021"/>
        </patternFill>
      </fill>
    </dxf>
    <dxf>
      <fill>
        <patternFill patternType="solid">
          <fgColor theme="0" tint="-0.24994659260841701"/>
          <bgColor theme="0" tint="-0.24994659260841701"/>
        </patternFill>
      </fill>
    </dxf>
    <dxf>
      <fill>
        <patternFill patternType="solid">
          <fgColor theme="0" tint="-0.14996795556505021"/>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Planungsübersicht!$E$14</c:f>
          <c:strCache>
            <c:ptCount val="1"/>
            <c:pt idx="0">
              <c:v>Matthias-Claudius-Gymnasium</c:v>
            </c:pt>
          </c:strCache>
        </c:strRef>
      </c:tx>
      <c:layout>
        <c:manualLayout>
          <c:xMode val="edge"/>
          <c:yMode val="edge"/>
          <c:x val="0.36244551608133074"/>
          <c:y val="1.7593326650995122E-2"/>
        </c:manualLayout>
      </c:layout>
      <c:overlay val="0"/>
      <c:spPr>
        <a:prstGeom prst="rect">
          <a:avLst/>
        </a:prstGeom>
        <a:noFill/>
        <a:ln w="25400">
          <a:noFill/>
        </a:ln>
      </c:spPr>
      <c:txPr>
        <a:bodyPr/>
        <a:lstStyle/>
        <a:p>
          <a:pPr>
            <a:defRPr sz="1800" b="1" i="0" u="none" strike="noStrike">
              <a:solidFill>
                <a:srgbClr val="000000"/>
              </a:solidFill>
              <a:latin typeface="Arial"/>
              <a:ea typeface="Arial"/>
              <a:cs typeface="Arial"/>
            </a:defRPr>
          </a:pPr>
          <a:endParaRPr lang="de-DE"/>
        </a:p>
      </c:txPr>
    </c:title>
    <c:autoTitleDeleted val="0"/>
    <c:plotArea>
      <c:layout>
        <c:manualLayout>
          <c:layoutTarget val="inner"/>
          <c:xMode val="edge"/>
          <c:yMode val="edge"/>
          <c:x val="0.13081705941991909"/>
          <c:y val="0.10543719433692315"/>
          <c:w val="0.85150838094696646"/>
          <c:h val="0.67521950849482604"/>
        </c:manualLayout>
      </c:layout>
      <c:barChart>
        <c:barDir val="col"/>
        <c:grouping val="clustered"/>
        <c:varyColors val="0"/>
        <c:ser>
          <c:idx val="0"/>
          <c:order val="1"/>
          <c:tx>
            <c:strRef>
              <c:f>'CO2-Schulbilanz'!$B$6</c:f>
              <c:strCache>
                <c:ptCount val="1"/>
                <c:pt idx="0">
                  <c:v>  geplante Emission* [kg]
* Emission bei Umsetzung aller geplanter Maßnahmen</c:v>
                </c:pt>
              </c:strCache>
            </c:strRef>
          </c:tx>
          <c:spPr>
            <a:prstGeom prst="rect">
              <a:avLst/>
            </a:prstGeom>
            <a:pattFill prst="wdUpDiag">
              <a:fgClr>
                <a:schemeClr val="tx1">
                  <a:lumMod val="65000"/>
                  <a:lumOff val="35000"/>
                </a:schemeClr>
              </a:fgClr>
              <a:bgClr>
                <a:schemeClr val="bg1">
                  <a:lumMod val="65000"/>
                </a:schemeClr>
              </a:bgClr>
            </a:pattFill>
          </c:spPr>
          <c:invertIfNegative val="0"/>
          <c:val>
            <c:numRef>
              <c:f>'CO2-Schulbilanz'!$C$6:$Z$6</c:f>
              <c:numCache>
                <c:formatCode>#,##0</c:formatCode>
                <c:ptCount val="24"/>
                <c:pt idx="1">
                  <c:v>401680.31247999996</c:v>
                </c:pt>
                <c:pt idx="2">
                  <c:v>395957.31247999996</c:v>
                </c:pt>
                <c:pt idx="3">
                  <c:v>376705.31247999996</c:v>
                </c:pt>
                <c:pt idx="4">
                  <c:v>376705.31247999996</c:v>
                </c:pt>
                <c:pt idx="5">
                  <c:v>376705.31247999996</c:v>
                </c:pt>
                <c:pt idx="6">
                  <c:v>376705.31247999996</c:v>
                </c:pt>
                <c:pt idx="7">
                  <c:v>376705.31247999996</c:v>
                </c:pt>
                <c:pt idx="8">
                  <c:v>376705.31247999996</c:v>
                </c:pt>
                <c:pt idx="9">
                  <c:v>376705.31247999996</c:v>
                </c:pt>
                <c:pt idx="10">
                  <c:v>376705.31247999996</c:v>
                </c:pt>
                <c:pt idx="11">
                  <c:v>376705.31247999996</c:v>
                </c:pt>
                <c:pt idx="12">
                  <c:v>376705.31247999996</c:v>
                </c:pt>
                <c:pt idx="13">
                  <c:v>376705.31247999996</c:v>
                </c:pt>
                <c:pt idx="14">
                  <c:v>376705.31247999996</c:v>
                </c:pt>
                <c:pt idx="15">
                  <c:v>376705.31247999996</c:v>
                </c:pt>
                <c:pt idx="16">
                  <c:v>376705.31247999996</c:v>
                </c:pt>
                <c:pt idx="17">
                  <c:v>376705.31247999996</c:v>
                </c:pt>
                <c:pt idx="18">
                  <c:v>376705.31247999996</c:v>
                </c:pt>
                <c:pt idx="19">
                  <c:v>376705.31247999996</c:v>
                </c:pt>
                <c:pt idx="20">
                  <c:v>376705.31247999996</c:v>
                </c:pt>
                <c:pt idx="21">
                  <c:v>376705.31247999996</c:v>
                </c:pt>
                <c:pt idx="22">
                  <c:v>376705.31247999996</c:v>
                </c:pt>
                <c:pt idx="23">
                  <c:v>376705.31247999996</c:v>
                </c:pt>
              </c:numCache>
            </c:numRef>
          </c:val>
          <c:extLst>
            <c:ext xmlns:c16="http://schemas.microsoft.com/office/drawing/2014/chart" uri="{C3380CC4-5D6E-409C-BE32-E72D297353CC}">
              <c16:uniqueId val="{00000000-1180-4EE4-9856-AF6C5DA1E814}"/>
            </c:ext>
          </c:extLst>
        </c:ser>
        <c:ser>
          <c:idx val="1"/>
          <c:order val="2"/>
          <c:tx>
            <c:strRef>
              <c:f>'CO2-Schulbilanz'!$B$7</c:f>
              <c:strCache>
                <c:ptCount val="1"/>
                <c:pt idx="0">
                  <c:v>  reale Emission [kg]</c:v>
                </c:pt>
              </c:strCache>
            </c:strRef>
          </c:tx>
          <c:spPr>
            <a:prstGeom prst="rect">
              <a:avLst/>
            </a:prstGeom>
            <a:solidFill>
              <a:schemeClr val="tx1">
                <a:lumMod val="95000"/>
                <a:lumOff val="5000"/>
              </a:schemeClr>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1-1180-4EE4-9856-AF6C5DA1E814}"/>
              </c:ext>
            </c:extLst>
          </c:dPt>
          <c:dPt>
            <c:idx val="3"/>
            <c:invertIfNegative val="0"/>
            <c:bubble3D val="0"/>
            <c:extLst>
              <c:ext xmlns:c16="http://schemas.microsoft.com/office/drawing/2014/chart" uri="{C3380CC4-5D6E-409C-BE32-E72D297353CC}">
                <c16:uniqueId val="{00000002-1180-4EE4-9856-AF6C5DA1E814}"/>
              </c:ext>
            </c:extLst>
          </c:dPt>
          <c:dPt>
            <c:idx val="4"/>
            <c:invertIfNegative val="0"/>
            <c:bubble3D val="0"/>
            <c:extLst>
              <c:ext xmlns:c16="http://schemas.microsoft.com/office/drawing/2014/chart" uri="{C3380CC4-5D6E-409C-BE32-E72D297353CC}">
                <c16:uniqueId val="{00000003-1180-4EE4-9856-AF6C5DA1E814}"/>
              </c:ext>
            </c:extLst>
          </c:dPt>
          <c:cat>
            <c:numRef>
              <c:f>'CO2-Schulbilanz'!$C$3:$Z$3</c:f>
              <c:numCache>
                <c:formatCode>General</c:formatCode>
                <c:ptCount val="2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numCache>
            </c:numRef>
          </c:cat>
          <c:val>
            <c:numRef>
              <c:f>'CO2-Schulbilanz'!$C$7:$Z$7</c:f>
              <c:numCache>
                <c:formatCode>#,##0</c:formatCode>
                <c:ptCount val="24"/>
                <c:pt idx="0">
                  <c:v>475479.31247999996</c:v>
                </c:pt>
                <c:pt idx="1">
                  <c:v>465240.21743999998</c:v>
                </c:pt>
                <c:pt idx="2">
                  <c:v>465962.772</c:v>
                </c:pt>
                <c:pt idx="3">
                  <c:v>439548.91584000003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1180-4EE4-9856-AF6C5DA1E814}"/>
            </c:ext>
          </c:extLst>
        </c:ser>
        <c:dLbls>
          <c:showLegendKey val="0"/>
          <c:showVal val="0"/>
          <c:showCatName val="0"/>
          <c:showSerName val="0"/>
          <c:showPercent val="0"/>
          <c:showBubbleSize val="0"/>
        </c:dLbls>
        <c:gapWidth val="150"/>
        <c:axId val="384849168"/>
        <c:axId val="384849560"/>
      </c:barChart>
      <c:lineChart>
        <c:grouping val="standard"/>
        <c:varyColors val="0"/>
        <c:ser>
          <c:idx val="2"/>
          <c:order val="0"/>
          <c:tx>
            <c:strRef>
              <c:f>'CO2-Schulbilanz'!$B$5</c:f>
              <c:strCache>
                <c:ptCount val="1"/>
                <c:pt idx="0">
                  <c:v>  Emissions-Ziel [kg]</c:v>
                </c:pt>
              </c:strCache>
            </c:strRef>
          </c:tx>
          <c:spPr>
            <a:prstGeom prst="rect">
              <a:avLst/>
            </a:prstGeom>
            <a:ln w="38100">
              <a:solidFill>
                <a:srgbClr val="00823B"/>
              </a:solidFill>
              <a:prstDash val="solid"/>
            </a:ln>
          </c:spPr>
          <c:marker>
            <c:symbol val="triangle"/>
            <c:size val="5"/>
            <c:spPr>
              <a:prstGeom prst="rect">
                <a:avLst/>
              </a:prstGeom>
              <a:noFill/>
              <a:ln>
                <a:noFill/>
                <a:prstDash val="solid"/>
              </a:ln>
            </c:spPr>
          </c:marker>
          <c:cat>
            <c:numRef>
              <c:f>'CO2-Schulbilanz'!$C$3:$Z$3</c:f>
              <c:numCache>
                <c:formatCode>General</c:formatCode>
                <c:ptCount val="24"/>
                <c:pt idx="0">
                  <c:v>2022</c:v>
                </c:pt>
                <c:pt idx="1">
                  <c:v>2023</c:v>
                </c:pt>
                <c:pt idx="2">
                  <c:v>2024</c:v>
                </c:pt>
                <c:pt idx="3">
                  <c:v>2025</c:v>
                </c:pt>
                <c:pt idx="4">
                  <c:v>2026</c:v>
                </c:pt>
                <c:pt idx="5">
                  <c:v>2027</c:v>
                </c:pt>
                <c:pt idx="6">
                  <c:v>2028</c:v>
                </c:pt>
                <c:pt idx="7">
                  <c:v>2029</c:v>
                </c:pt>
                <c:pt idx="8">
                  <c:v>2030</c:v>
                </c:pt>
                <c:pt idx="9">
                  <c:v>2031</c:v>
                </c:pt>
                <c:pt idx="10">
                  <c:v>2032</c:v>
                </c:pt>
                <c:pt idx="11">
                  <c:v>2033</c:v>
                </c:pt>
                <c:pt idx="12">
                  <c:v>2034</c:v>
                </c:pt>
                <c:pt idx="13">
                  <c:v>2035</c:v>
                </c:pt>
                <c:pt idx="14">
                  <c:v>2036</c:v>
                </c:pt>
                <c:pt idx="15">
                  <c:v>2037</c:v>
                </c:pt>
                <c:pt idx="16">
                  <c:v>2038</c:v>
                </c:pt>
                <c:pt idx="17">
                  <c:v>2039</c:v>
                </c:pt>
                <c:pt idx="18">
                  <c:v>2040</c:v>
                </c:pt>
                <c:pt idx="19">
                  <c:v>2041</c:v>
                </c:pt>
                <c:pt idx="20">
                  <c:v>2042</c:v>
                </c:pt>
                <c:pt idx="21">
                  <c:v>2043</c:v>
                </c:pt>
                <c:pt idx="22">
                  <c:v>2044</c:v>
                </c:pt>
                <c:pt idx="23">
                  <c:v>2045</c:v>
                </c:pt>
              </c:numCache>
            </c:numRef>
          </c:cat>
          <c:val>
            <c:numRef>
              <c:f>'CO2-Schulbilanz'!$C$5:$Z$5</c:f>
              <c:numCache>
                <c:formatCode>#,##0</c:formatCode>
                <c:ptCount val="24"/>
                <c:pt idx="0">
                  <c:v>475479.31247999996</c:v>
                </c:pt>
                <c:pt idx="1">
                  <c:v>460620.64841999998</c:v>
                </c:pt>
                <c:pt idx="2">
                  <c:v>445761.98436</c:v>
                </c:pt>
                <c:pt idx="3">
                  <c:v>430903.32029999996</c:v>
                </c:pt>
                <c:pt idx="4">
                  <c:v>416044.65623999998</c:v>
                </c:pt>
                <c:pt idx="5">
                  <c:v>401185.99218</c:v>
                </c:pt>
                <c:pt idx="6">
                  <c:v>386327.32811999996</c:v>
                </c:pt>
                <c:pt idx="7">
                  <c:v>371468.66405999998</c:v>
                </c:pt>
                <c:pt idx="8">
                  <c:v>356610</c:v>
                </c:pt>
                <c:pt idx="9">
                  <c:v>348685.33333333331</c:v>
                </c:pt>
                <c:pt idx="10">
                  <c:v>340760.66666666669</c:v>
                </c:pt>
                <c:pt idx="11">
                  <c:v>332836</c:v>
                </c:pt>
                <c:pt idx="12">
                  <c:v>324911.33333333331</c:v>
                </c:pt>
                <c:pt idx="13">
                  <c:v>316986.66666666669</c:v>
                </c:pt>
                <c:pt idx="14">
                  <c:v>309062</c:v>
                </c:pt>
                <c:pt idx="15">
                  <c:v>301137.33333333331</c:v>
                </c:pt>
                <c:pt idx="16">
                  <c:v>293212.66666666669</c:v>
                </c:pt>
                <c:pt idx="17">
                  <c:v>285288</c:v>
                </c:pt>
                <c:pt idx="18">
                  <c:v>277363.33333333331</c:v>
                </c:pt>
                <c:pt idx="19">
                  <c:v>269438.66666666663</c:v>
                </c:pt>
                <c:pt idx="20">
                  <c:v>261514</c:v>
                </c:pt>
                <c:pt idx="21">
                  <c:v>253589.33333333331</c:v>
                </c:pt>
                <c:pt idx="22">
                  <c:v>245664.66666666666</c:v>
                </c:pt>
                <c:pt idx="23">
                  <c:v>237740</c:v>
                </c:pt>
              </c:numCache>
            </c:numRef>
          </c:val>
          <c:smooth val="0"/>
          <c:extLst>
            <c:ext xmlns:c16="http://schemas.microsoft.com/office/drawing/2014/chart" uri="{C3380CC4-5D6E-409C-BE32-E72D297353CC}">
              <c16:uniqueId val="{00000005-1180-4EE4-9856-AF6C5DA1E814}"/>
            </c:ext>
          </c:extLst>
        </c:ser>
        <c:dLbls>
          <c:showLegendKey val="0"/>
          <c:showVal val="0"/>
          <c:showCatName val="0"/>
          <c:showSerName val="0"/>
          <c:showPercent val="0"/>
          <c:showBubbleSize val="0"/>
        </c:dLbls>
        <c:marker val="1"/>
        <c:smooth val="0"/>
        <c:axId val="384849168"/>
        <c:axId val="384849560"/>
      </c:lineChart>
      <c:catAx>
        <c:axId val="384849168"/>
        <c:scaling>
          <c:orientation val="minMax"/>
        </c:scaling>
        <c:delete val="0"/>
        <c:axPos val="b"/>
        <c:numFmt formatCode="General" sourceLinked="1"/>
        <c:majorTickMark val="out"/>
        <c:minorTickMark val="none"/>
        <c:tickLblPos val="nextTo"/>
        <c:spPr>
          <a:prstGeom prst="rect">
            <a:avLst/>
          </a:prstGeom>
          <a:ln w="3175">
            <a:solidFill>
              <a:srgbClr val="000000"/>
            </a:solidFill>
            <a:prstDash val="solid"/>
          </a:ln>
        </c:spPr>
        <c:txPr>
          <a:bodyPr rot="2880000" vert="horz"/>
          <a:lstStyle/>
          <a:p>
            <a:pPr>
              <a:defRPr sz="1200" b="0" i="0" u="none" strike="noStrike">
                <a:solidFill>
                  <a:srgbClr val="000000"/>
                </a:solidFill>
                <a:latin typeface="Arial Narrow"/>
                <a:ea typeface="Arial Narrow"/>
                <a:cs typeface="Arial Narrow"/>
              </a:defRPr>
            </a:pPr>
            <a:endParaRPr lang="de-DE"/>
          </a:p>
        </c:txPr>
        <c:crossAx val="384849560"/>
        <c:crosses val="autoZero"/>
        <c:auto val="1"/>
        <c:lblAlgn val="ctr"/>
        <c:lblOffset val="100"/>
        <c:tickLblSkip val="1"/>
        <c:tickMarkSkip val="1"/>
        <c:noMultiLvlLbl val="0"/>
      </c:catAx>
      <c:valAx>
        <c:axId val="384849560"/>
        <c:scaling>
          <c:orientation val="minMax"/>
        </c:scaling>
        <c:delete val="0"/>
        <c:axPos val="l"/>
        <c:majorGridlines>
          <c:spPr>
            <a:prstGeom prst="rect">
              <a:avLst/>
            </a:prstGeom>
            <a:ln w="3175">
              <a:solidFill>
                <a:schemeClr val="tx1">
                  <a:lumMod val="50000"/>
                  <a:lumOff val="50000"/>
                </a:schemeClr>
              </a:solidFill>
              <a:prstDash val="solid"/>
            </a:ln>
          </c:spPr>
        </c:majorGridlines>
        <c:title>
          <c:tx>
            <c:rich>
              <a:bodyPr/>
              <a:lstStyle/>
              <a:p>
                <a:pPr>
                  <a:defRPr sz="1400" b="1" i="0" u="none" strike="noStrike">
                    <a:solidFill>
                      <a:srgbClr val="000000"/>
                    </a:solidFill>
                    <a:latin typeface="Arial"/>
                    <a:ea typeface="Arial"/>
                    <a:cs typeface="Arial"/>
                  </a:defRPr>
                </a:pPr>
                <a:r>
                  <a:rPr lang="de-DE" sz="1400"/>
                  <a:t>CO</a:t>
                </a:r>
                <a:r>
                  <a:rPr lang="de-DE" sz="1400" baseline="-25000"/>
                  <a:t>2</a:t>
                </a:r>
                <a:r>
                  <a:rPr lang="de-DE" sz="1400"/>
                  <a:t>-Emission (kg)</a:t>
                </a:r>
                <a:endParaRPr lang="de-DE"/>
              </a:p>
            </c:rich>
          </c:tx>
          <c:layout>
            <c:manualLayout>
              <c:xMode val="edge"/>
              <c:yMode val="edge"/>
              <c:x val="1.7736184097652975E-2"/>
              <c:y val="0.29268426837881895"/>
            </c:manualLayout>
          </c:layout>
          <c:overlay val="0"/>
          <c:spPr>
            <a:prstGeom prst="rect">
              <a:avLst/>
            </a:prstGeom>
            <a:noFill/>
            <a:ln w="25400">
              <a:noFill/>
            </a:ln>
          </c:spPr>
        </c:title>
        <c:numFmt formatCode="#,##0" sourceLinked="1"/>
        <c:majorTickMark val="out"/>
        <c:minorTickMark val="none"/>
        <c:tickLblPos val="nextTo"/>
        <c:spPr>
          <a:prstGeom prst="rect">
            <a:avLst/>
          </a:prstGeom>
          <a:ln w="3175">
            <a:solidFill>
              <a:srgbClr val="000000"/>
            </a:solidFill>
            <a:prstDash val="solid"/>
          </a:ln>
        </c:spPr>
        <c:txPr>
          <a:bodyPr rot="0" vert="horz"/>
          <a:lstStyle/>
          <a:p>
            <a:pPr>
              <a:defRPr sz="1200" b="0" i="0" u="none" strike="noStrike">
                <a:solidFill>
                  <a:srgbClr val="000000"/>
                </a:solidFill>
                <a:latin typeface="Arial Narrow"/>
                <a:ea typeface="Arial Narrow"/>
                <a:cs typeface="Arial Narrow"/>
              </a:defRPr>
            </a:pPr>
            <a:endParaRPr lang="de-DE"/>
          </a:p>
        </c:txPr>
        <c:crossAx val="384849168"/>
        <c:crosses val="autoZero"/>
        <c:crossBetween val="between"/>
      </c:valAx>
      <c:spPr>
        <a:prstGeom prst="rect">
          <a:avLst/>
        </a:prstGeom>
        <a:gradFill rotWithShape="0">
          <a:gsLst>
            <a:gs pos="0">
              <a:srgbClr val="FFFFFF"/>
            </a:gs>
            <a:gs pos="100000">
              <a:srgbClr val="DDFF7D"/>
            </a:gs>
          </a:gsLst>
          <a:path path="rect"/>
        </a:gradFill>
        <a:ln w="12700">
          <a:solidFill>
            <a:schemeClr val="tx1">
              <a:lumMod val="50000"/>
              <a:lumOff val="50000"/>
            </a:schemeClr>
          </a:solidFill>
          <a:prstDash val="solid"/>
        </a:ln>
      </c:spPr>
    </c:plotArea>
    <c:legend>
      <c:legendPos val="r"/>
      <c:legendEntry>
        <c:idx val="1"/>
        <c:txPr>
          <a:bodyPr/>
          <a:lstStyle/>
          <a:p>
            <a:pPr>
              <a:defRPr sz="1200" b="1" i="0" u="none" strike="noStrike">
                <a:solidFill>
                  <a:srgbClr val="000000"/>
                </a:solidFill>
                <a:latin typeface="Arial Narrow"/>
                <a:ea typeface="Arial Narrow"/>
                <a:cs typeface="Arial Narrow"/>
              </a:defRPr>
            </a:pPr>
            <a:endParaRPr lang="de-DE"/>
          </a:p>
        </c:txPr>
      </c:legendEntry>
      <c:legendEntry>
        <c:idx val="2"/>
        <c:txPr>
          <a:bodyPr/>
          <a:lstStyle/>
          <a:p>
            <a:pPr>
              <a:defRPr sz="1200" b="1" i="0" u="none" strike="noStrike">
                <a:solidFill>
                  <a:srgbClr val="000000"/>
                </a:solidFill>
                <a:latin typeface="Arial Narrow"/>
                <a:ea typeface="Arial Narrow"/>
                <a:cs typeface="Arial Narrow"/>
              </a:defRPr>
            </a:pPr>
            <a:endParaRPr lang="de-DE"/>
          </a:p>
        </c:txPr>
      </c:legendEntry>
      <c:layout>
        <c:manualLayout>
          <c:xMode val="edge"/>
          <c:yMode val="edge"/>
          <c:x val="7.5080415660041672E-2"/>
          <c:y val="0.87422769041453241"/>
          <c:w val="0.89066472372065253"/>
          <c:h val="0.1052458114898311"/>
        </c:manualLayout>
      </c:layout>
      <c:overlay val="0"/>
      <c:spPr>
        <a:prstGeom prst="rect">
          <a:avLst/>
        </a:prstGeom>
        <a:noFill/>
        <a:ln w="3175">
          <a:noFill/>
          <a:prstDash val="solid"/>
        </a:ln>
      </c:spPr>
      <c:txPr>
        <a:bodyPr/>
        <a:lstStyle/>
        <a:p>
          <a:pPr>
            <a:defRPr sz="1200" b="0" i="0" u="none" strike="noStrike">
              <a:solidFill>
                <a:srgbClr val="000000"/>
              </a:solidFill>
              <a:latin typeface="Arial Narrow"/>
              <a:ea typeface="Arial Narrow"/>
              <a:cs typeface="Arial Narrow"/>
            </a:defRPr>
          </a:pPr>
          <a:endParaRPr lang="de-DE"/>
        </a:p>
      </c:txPr>
    </c:legend>
    <c:plotVisOnly val="1"/>
    <c:dispBlanksAs val="gap"/>
    <c:showDLblsOverMax val="0"/>
  </c:chart>
  <c:spPr>
    <a:xfrm>
      <a:off x="0" y="0"/>
      <a:ext cx="0" cy="0"/>
    </a:xfrm>
    <a:prstGeom prst="rect">
      <a:avLst/>
    </a:prstGeom>
    <a:solidFill>
      <a:srgbClr val="FFFFFF"/>
    </a:solidFill>
    <a:ln w="12700">
      <a:solidFill>
        <a:srgbClr val="00823B"/>
      </a:solidFill>
      <a:prstDash val="solid"/>
    </a:ln>
  </c:spPr>
  <c:txPr>
    <a:bodyPr/>
    <a:lstStyle/>
    <a:p>
      <a:pPr>
        <a:defRPr sz="1900" b="0" i="0" u="none" strike="noStrike">
          <a:solidFill>
            <a:srgbClr val="000000"/>
          </a:solidFill>
          <a:latin typeface="Arial"/>
          <a:ea typeface="Arial"/>
          <a:cs typeface="Arial"/>
        </a:defRPr>
      </a:pPr>
      <a:endParaRPr lang="de-DE"/>
    </a:p>
  </c:txPr>
  <c:printSettings>
    <c:headerFooter alignWithMargins="0"/>
    <c:pageMargins b="0" l="0" r="0" t="0" header="0" footer="0.51181102362204722"/>
    <c:pageSetup paperSize="9" orientation="landscape" horizontalDpi="-3"/>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9524</xdr:colOff>
      <xdr:row>17</xdr:row>
      <xdr:rowOff>40482</xdr:rowOff>
    </xdr:from>
    <xdr:to>
      <xdr:col>12</xdr:col>
      <xdr:colOff>295274</xdr:colOff>
      <xdr:row>40</xdr:row>
      <xdr:rowOff>35719</xdr:rowOff>
    </xdr:to>
    <xdr:graphicFrame macro="">
      <xdr:nvGraphicFramePr>
        <xdr:cNvPr id="3" name="Chart 3">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2.xml><?xml version="1.0" encoding="utf-8"?>
<c:userShapes xmlns:c="http://schemas.openxmlformats.org/drawingml/2006/chart">
  <cdr:relSizeAnchor xmlns:cdr="http://schemas.openxmlformats.org/drawingml/2006/chartDrawing">
    <cdr:from>
      <cdr:x>0.10569</cdr:x>
      <cdr:y>0.01003</cdr:y>
    </cdr:from>
    <cdr:to>
      <cdr:x>0.37032</cdr:x>
      <cdr:y>0.08019</cdr:y>
    </cdr:to>
    <cdr:sp macro="" textlink="">
      <cdr:nvSpPr>
        <cdr:cNvPr id="2" name="Textfeld 1"/>
        <cdr:cNvSpPr txBox="1"/>
      </cdr:nvSpPr>
      <cdr:spPr bwMode="auto">
        <a:xfrm xmlns:a="http://schemas.openxmlformats.org/drawingml/2006/main">
          <a:off x="807340" y="48317"/>
          <a:ext cx="2021585" cy="3378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defRPr/>
          </a:pPr>
          <a:r>
            <a:rPr lang="en-US" sz="1800" b="1" i="0" u="none" strike="noStrike">
              <a:solidFill>
                <a:sysClr val="windowText" lastClr="000000"/>
              </a:solidFill>
              <a:latin typeface="Arial"/>
              <a:cs typeface="Arial"/>
            </a:rPr>
            <a:t>CO</a:t>
          </a:r>
          <a:r>
            <a:rPr lang="en-US" sz="1800" b="1" i="0" u="none" strike="noStrike" baseline="-25000">
              <a:solidFill>
                <a:sysClr val="windowText" lastClr="000000"/>
              </a:solidFill>
              <a:latin typeface="Arial"/>
              <a:cs typeface="Arial"/>
            </a:rPr>
            <a:t>2</a:t>
          </a:r>
          <a:r>
            <a:rPr lang="en-US" sz="1800" b="1" i="0" u="none" strike="noStrike">
              <a:solidFill>
                <a:sysClr val="windowText" lastClr="000000"/>
              </a:solidFill>
              <a:latin typeface="Arial"/>
              <a:cs typeface="Arial"/>
            </a:rPr>
            <a:t>-Schulbilanz</a:t>
          </a:r>
          <a:r>
            <a:rPr lang="en-US" sz="1800" b="1" i="0" u="none" strike="noStrike">
              <a:solidFill>
                <a:srgbClr val="99CC00"/>
              </a:solidFill>
              <a:latin typeface="Arial"/>
              <a:cs typeface="Arial"/>
            </a:rPr>
            <a:t> </a:t>
          </a:r>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7</xdr:colOff>
      <xdr:row>0</xdr:row>
      <xdr:rowOff>3</xdr:rowOff>
    </xdr:from>
    <xdr:to>
      <xdr:col>16</xdr:col>
      <xdr:colOff>19907</xdr:colOff>
      <xdr:row>103</xdr:row>
      <xdr:rowOff>133350</xdr:rowOff>
    </xdr:to>
    <xdr:sp macro="" textlink="">
      <xdr:nvSpPr>
        <xdr:cNvPr id="3" name="Textfeld 2">
          <a:extLst>
            <a:ext uri="{FF2B5EF4-FFF2-40B4-BE49-F238E27FC236}">
              <a16:creationId xmlns:a16="http://schemas.microsoft.com/office/drawing/2014/main" id="{00000000-0008-0000-0400-000003000000}"/>
            </a:ext>
          </a:extLst>
        </xdr:cNvPr>
        <xdr:cNvSpPr txBox="1"/>
      </xdr:nvSpPr>
      <xdr:spPr bwMode="auto">
        <a:xfrm>
          <a:off x="7" y="3"/>
          <a:ext cx="12669100" cy="17792697"/>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defRPr/>
          </a:pPr>
          <a:r>
            <a:rPr lang="de-DE" sz="1100" b="1" u="sng">
              <a:solidFill>
                <a:schemeClr val="dk1"/>
              </a:solidFill>
              <a:latin typeface="Arial"/>
              <a:ea typeface="+mn-ea"/>
              <a:cs typeface="Arial"/>
            </a:rPr>
            <a:t>Anleitung</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 </a:t>
          </a:r>
          <a:endParaRPr/>
        </a:p>
        <a:p>
          <a:pPr>
            <a:defRPr/>
          </a:pPr>
          <a:r>
            <a:rPr lang="de-DE" sz="1100">
              <a:solidFill>
                <a:schemeClr val="dk1"/>
              </a:solidFill>
              <a:latin typeface="Arial"/>
              <a:ea typeface="+mn-ea"/>
              <a:cs typeface="Arial"/>
            </a:rPr>
            <a:t>Diese Formatvorlage für den Klimaschutzplan hilft Ihnen dabei, einen Klimaschutzplan für Ihre Schule zu erstellen. Die Formatvorlage besteht (neben dieser Anleitung) aus vier Registerkarten (siehe unterer Bildrand):</a:t>
          </a:r>
          <a:endParaRPr/>
        </a:p>
        <a:p>
          <a:pPr lvl="0">
            <a:defRPr/>
          </a:pPr>
          <a:r>
            <a:rPr lang="de-DE" sz="1100">
              <a:solidFill>
                <a:schemeClr val="dk1"/>
              </a:solidFill>
              <a:latin typeface="Arial"/>
              <a:ea typeface="+mn-ea"/>
              <a:cs typeface="Arial"/>
            </a:rPr>
            <a:t>- Planungsübersicht </a:t>
          </a:r>
          <a:endParaRPr/>
        </a:p>
        <a:p>
          <a:pPr lvl="0">
            <a:defRPr/>
          </a:pPr>
          <a:r>
            <a:rPr lang="de-DE" sz="1100">
              <a:solidFill>
                <a:schemeClr val="dk1"/>
              </a:solidFill>
              <a:latin typeface="Arial"/>
              <a:ea typeface="+mn-ea"/>
              <a:cs typeface="Arial"/>
            </a:rPr>
            <a:t>- Energieverbräuche </a:t>
          </a:r>
          <a:endParaRPr/>
        </a:p>
        <a:p>
          <a:pPr lvl="0">
            <a:defRPr/>
          </a:pPr>
          <a:r>
            <a:rPr lang="de-DE" sz="1100">
              <a:solidFill>
                <a:schemeClr val="dk1"/>
              </a:solidFill>
              <a:latin typeface="Arial"/>
              <a:ea typeface="+mn-ea"/>
              <a:cs typeface="Arial"/>
            </a:rPr>
            <a:t>- Faktoren </a:t>
          </a:r>
          <a:endParaRPr/>
        </a:p>
        <a:p>
          <a:pPr lvl="0">
            <a:defRPr/>
          </a:pPr>
          <a:r>
            <a:rPr lang="de-DE" sz="1100">
              <a:solidFill>
                <a:schemeClr val="dk1"/>
              </a:solidFill>
              <a:latin typeface="Arial"/>
              <a:ea typeface="+mn-ea"/>
              <a:cs typeface="Arial"/>
            </a:rPr>
            <a:t>- CO2-Schulbilanz </a:t>
          </a:r>
          <a:endParaRPr/>
        </a:p>
        <a:p>
          <a:pPr lvl="0">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Allgemeine Anmerkungen: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Grundsätzlich sind nur die weißen Felder (Zellen) von Ihnen als Schule auszufüllen. Damit nicht unabsichtlich Formeln gelöscht werden, sind einige Zellen gesperrt. Falls Sie Änderungen in gesperrten Zellen vornehmen möchten, gehen Sie auf „Überprüfen“ und dann auf „Blattschutz aufheben“. Wenn in einer Zelle „#####“ statt einer Zahl steht, ist die Spalte zu eng um die ganze Zahl anzuzeigen. Sie können mit der Maus in der obersten grauen Zeile die Spalte größer ziehen. Im Folgenden finden Sie eine kurze Erläuterung zu den Registerkarten.</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Planungsübersicht</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Bitte füllen Sie die weißen Felder aus: </a:t>
          </a:r>
          <a:r>
            <a:rPr lang="de-DE" sz="1100" b="1">
              <a:solidFill>
                <a:schemeClr val="dk1"/>
              </a:solidFill>
              <a:latin typeface="Arial"/>
              <a:ea typeface="+mn-ea"/>
              <a:cs typeface="Arial"/>
            </a:rPr>
            <a:t>aktuelles Kalenderjahr, Schulname, CO2 Einsparziele für 2030 und 2024</a:t>
          </a:r>
          <a:r>
            <a:rPr lang="de-DE" sz="1100">
              <a:solidFill>
                <a:schemeClr val="dk1"/>
              </a:solidFill>
              <a:latin typeface="Arial"/>
              <a:ea typeface="+mn-ea"/>
              <a:cs typeface="Arial"/>
            </a:rPr>
            <a:t>. Die CO2 Einsparziele sollen realistisch sein und zu den HH-Klimaplan-Zielen (2030: 70% Reduktion gegenüber dem Jahr 1990, 2045: Netto-CO2-Neutralität) beitragen.  Das Ausgangsjahr ist in dieser Vorlage auf 2022 festgelegt. Sollten Sie ein anderes Ausgangsjahr angeben wollen, kontaktieren Sie uns bitte.</a:t>
          </a:r>
          <a:endParaRPr/>
        </a:p>
        <a:p>
          <a:pPr>
            <a:defRPr/>
          </a:pPr>
          <a:r>
            <a:rPr lang="de-DE" sz="1100">
              <a:solidFill>
                <a:schemeClr val="dk1"/>
              </a:solidFill>
              <a:latin typeface="Arial"/>
              <a:ea typeface="+mn-ea"/>
              <a:cs typeface="Arial"/>
            </a:rPr>
            <a:t>Weiter geht es mit dem Eintragen der Maßnahmen und Umsetzungsdetails sortiert nach Handlungsfeldern: </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„Maßnahmen“</a:t>
          </a:r>
          <a:r>
            <a:rPr lang="de-DE" sz="1100">
              <a:solidFill>
                <a:schemeClr val="dk1"/>
              </a:solidFill>
              <a:latin typeface="Arial"/>
              <a:ea typeface="+mn-ea"/>
              <a:cs typeface="Arial"/>
            </a:rPr>
            <a:t> sind die technischen, organisatorischen, pädagogischen Aktivitäten einzutragen, die durchgeführt werden oder geplant sind. Diese sollten möglichst konkret und kurz formuliert sein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"Termin"</a:t>
          </a:r>
          <a:r>
            <a:rPr lang="de-DE" sz="1100">
              <a:solidFill>
                <a:schemeClr val="dk1"/>
              </a:solidFill>
              <a:latin typeface="Arial"/>
              <a:ea typeface="+mn-ea"/>
              <a:cs typeface="Arial"/>
            </a:rPr>
            <a:t> (Beginn der Umsetzung) bitte nur ganze Jahreszahlen eintragen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"Status der Umsetzung" </a:t>
          </a:r>
          <a:r>
            <a:rPr lang="de-DE" sz="1100">
              <a:solidFill>
                <a:schemeClr val="dk1"/>
              </a:solidFill>
              <a:latin typeface="Arial"/>
              <a:ea typeface="+mn-ea"/>
              <a:cs typeface="Arial"/>
            </a:rPr>
            <a:t>soll über eine Auswahlliste, der aktuelle Status festgelegt werden</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„Verantwortlich“</a:t>
          </a:r>
          <a:r>
            <a:rPr lang="de-DE" sz="1100">
              <a:solidFill>
                <a:schemeClr val="dk1"/>
              </a:solidFill>
              <a:latin typeface="Arial"/>
              <a:ea typeface="+mn-ea"/>
              <a:cs typeface="Arial"/>
            </a:rPr>
            <a:t> möglichst eine Person oder klar zuordbare Funktionsbezeichnung eintragen, damit deutlich ist, wer die Maßnahme koordiniert</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„Akteure für die Umsetzung“</a:t>
          </a:r>
          <a:r>
            <a:rPr lang="de-DE" sz="1100">
              <a:solidFill>
                <a:schemeClr val="dk1"/>
              </a:solidFill>
              <a:latin typeface="Arial"/>
              <a:ea typeface="+mn-ea"/>
              <a:cs typeface="Arial"/>
            </a:rPr>
            <a:t> alle involvierten Gruppen, Personen eintragen mit denen die Maßnahme umgesetzt wird</a:t>
          </a:r>
          <a:endParaRPr/>
        </a:p>
        <a:p>
          <a:pPr lvl="0">
            <a:defRPr/>
          </a:pPr>
          <a:r>
            <a:rPr lang="de-DE" sz="1100">
              <a:solidFill>
                <a:schemeClr val="dk1"/>
              </a:solidFill>
              <a:latin typeface="Arial"/>
              <a:ea typeface="+mn-ea"/>
              <a:cs typeface="Arial"/>
            </a:rPr>
            <a:t>- Bei "</a:t>
          </a:r>
          <a:r>
            <a:rPr lang="de-DE" sz="1100" b="1">
              <a:solidFill>
                <a:schemeClr val="dk1"/>
              </a:solidFill>
              <a:latin typeface="Arial"/>
              <a:ea typeface="+mn-ea"/>
              <a:cs typeface="Arial"/>
            </a:rPr>
            <a:t>CO2 Einsparungen"</a:t>
          </a:r>
          <a:r>
            <a:rPr lang="de-DE" sz="1100">
              <a:solidFill>
                <a:schemeClr val="dk1"/>
              </a:solidFill>
              <a:latin typeface="Arial"/>
              <a:ea typeface="+mn-ea"/>
              <a:cs typeface="Arial"/>
            </a:rPr>
            <a:t> können die potentiellen Einsparungen eingetragen werden, die mit Hilfe der </a:t>
          </a:r>
          <a:r>
            <a:rPr lang="de-DE" sz="1100" u="sng">
              <a:solidFill>
                <a:schemeClr val="dk1"/>
              </a:solidFill>
              <a:latin typeface="Arial"/>
              <a:ea typeface="+mn-ea"/>
              <a:cs typeface="Arial"/>
              <a:hlinkClick xmlns:r="http://schemas.openxmlformats.org/officeDocument/2006/relationships" r:id=""/>
            </a:rPr>
            <a:t>CO2-Berechnungstabelle</a:t>
          </a:r>
          <a:r>
            <a:rPr lang="de-DE" sz="1100">
              <a:solidFill>
                <a:schemeClr val="dk1"/>
              </a:solidFill>
              <a:latin typeface="Arial"/>
              <a:ea typeface="+mn-ea"/>
              <a:cs typeface="Arial"/>
            </a:rPr>
            <a:t> ermittelt werden können (bei Unterstützungsbedarf bitte melden). </a:t>
          </a:r>
          <a:endParaRPr/>
        </a:p>
        <a:p>
          <a:pPr lvl="0">
            <a:defRPr/>
          </a:pPr>
          <a:r>
            <a:rPr lang="de-DE" sz="1100">
              <a:solidFill>
                <a:schemeClr val="dk1"/>
              </a:solidFill>
              <a:latin typeface="Arial"/>
              <a:ea typeface="+mn-ea"/>
              <a:cs typeface="Arial"/>
            </a:rPr>
            <a:t>Bei den so errechneten CO2 Einsparungen handelt es sich um Annäherungswerte. Die Einsparung vieler organisatorischer, pädagogischer Maßnahmen kann nicht berechnet werden.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In jedem Handlungsfeld sind eine Anzahl von Zeilen für das Eintragen der Maßnahmen etc. angelegt, die jederzeit ergänzt / gelöscht werden können. Bitte denken Sie dabei an das Anpassen der Nummerierung der Maßnahmen.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Energieverbräuche</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Auf dieser Registerkarte sollen Sie die Energieverbräuche Ihrer Schule eintragen, welche sich aus den </a:t>
          </a:r>
          <a:r>
            <a:rPr lang="de-DE" sz="1100" b="1">
              <a:solidFill>
                <a:schemeClr val="dk1"/>
              </a:solidFill>
              <a:latin typeface="Arial"/>
              <a:ea typeface="+mn-ea"/>
              <a:cs typeface="Arial"/>
            </a:rPr>
            <a:t>Wärme- (Heiz)Verbräuchen</a:t>
          </a:r>
          <a:r>
            <a:rPr lang="de-DE" sz="1100">
              <a:solidFill>
                <a:schemeClr val="dk1"/>
              </a:solidFill>
              <a:latin typeface="Arial"/>
              <a:ea typeface="+mn-ea"/>
              <a:cs typeface="Arial"/>
            </a:rPr>
            <a:t>, den </a:t>
          </a:r>
          <a:r>
            <a:rPr lang="de-DE" sz="1100" b="1">
              <a:solidFill>
                <a:schemeClr val="dk1"/>
              </a:solidFill>
              <a:latin typeface="Arial"/>
              <a:ea typeface="+mn-ea"/>
              <a:cs typeface="Arial"/>
            </a:rPr>
            <a:t>Stromverbräuchen</a:t>
          </a:r>
          <a:r>
            <a:rPr lang="de-DE" sz="1100">
              <a:solidFill>
                <a:schemeClr val="dk1"/>
              </a:solidFill>
              <a:latin typeface="Arial"/>
              <a:ea typeface="+mn-ea"/>
              <a:cs typeface="Arial"/>
            </a:rPr>
            <a:t> und </a:t>
          </a:r>
          <a:r>
            <a:rPr lang="de-DE" sz="1100" b="1">
              <a:solidFill>
                <a:schemeClr val="dk1"/>
              </a:solidFill>
              <a:latin typeface="Arial"/>
              <a:ea typeface="+mn-ea"/>
              <a:cs typeface="Arial"/>
            </a:rPr>
            <a:t>Restmüllmengen</a:t>
          </a:r>
          <a:r>
            <a:rPr lang="de-DE" sz="1100">
              <a:solidFill>
                <a:schemeClr val="dk1"/>
              </a:solidFill>
              <a:latin typeface="Arial"/>
              <a:ea typeface="+mn-ea"/>
              <a:cs typeface="Arial"/>
            </a:rPr>
            <a:t> zusammensetzen. Auf Grundlage dieser Daten, werden automatisch die CO2-Emissionen Ihrer Schule in diesen Bereichen berechnet (siehe Registerblatt CO2-Schulbilanz).</a:t>
          </a:r>
          <a:endParaRPr/>
        </a:p>
        <a:p>
          <a:pPr>
            <a:defRPr/>
          </a:pPr>
          <a:endParaRPr lang="de-DE" sz="1100">
            <a:solidFill>
              <a:schemeClr val="dk1"/>
            </a:solidFill>
            <a:latin typeface="Arial"/>
            <a:ea typeface="+mn-ea"/>
            <a:cs typeface="Arial"/>
          </a:endParaRPr>
        </a:p>
        <a:p>
          <a:pPr>
            <a:defRPr/>
          </a:pPr>
          <a:r>
            <a:rPr lang="de-DE" sz="1100" b="1">
              <a:solidFill>
                <a:schemeClr val="dk1"/>
              </a:solidFill>
              <a:latin typeface="Arial"/>
              <a:ea typeface="+mn-ea"/>
              <a:cs typeface="Arial"/>
            </a:rPr>
            <a:t>Fall A: Daten aus dem SBH-Energieportal übertragen:</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Wenn Ihre Schulgebäude von SBH verwaltet werden, können Sie die Verbrauchsdaten für Wärme, Strom, und Restmüll direkt aus dem </a:t>
          </a:r>
          <a:r>
            <a:rPr lang="de-DE" sz="1100" u="sng">
              <a:solidFill>
                <a:schemeClr val="dk1"/>
              </a:solidFill>
              <a:latin typeface="Arial"/>
              <a:ea typeface="+mn-ea"/>
              <a:cs typeface="Arial"/>
              <a:hlinkClick xmlns:r="http://schemas.openxmlformats.org/officeDocument/2006/relationships" r:id=""/>
            </a:rPr>
            <a:t>Energieportal</a:t>
          </a:r>
          <a:r>
            <a:rPr lang="de-DE" sz="1100">
              <a:solidFill>
                <a:schemeClr val="dk1"/>
              </a:solidFill>
              <a:latin typeface="Arial"/>
              <a:ea typeface="+mn-ea"/>
              <a:cs typeface="Arial"/>
            </a:rPr>
            <a:t> bzw. Ihrer Energiehoch4-	Abrechnung übertragen.</a:t>
          </a:r>
          <a:endParaRPr/>
        </a:p>
        <a:p>
          <a:pPr>
            <a:defRPr/>
          </a:pPr>
          <a:endParaRPr lang="de-DE" sz="1100" b="1">
            <a:solidFill>
              <a:schemeClr val="dk1"/>
            </a:solidFill>
            <a:latin typeface="Arial"/>
            <a:ea typeface="+mn-ea"/>
            <a:cs typeface="Arial"/>
          </a:endParaRPr>
        </a:p>
        <a:p>
          <a:pPr>
            <a:defRPr/>
          </a:pPr>
          <a:r>
            <a:rPr lang="de-DE" sz="1100" b="1">
              <a:solidFill>
                <a:schemeClr val="dk1"/>
              </a:solidFill>
              <a:latin typeface="Arial"/>
              <a:ea typeface="+mn-ea"/>
              <a:cs typeface="Arial"/>
            </a:rPr>
            <a:t>Fall B: Daten aus Abrechnungen oder Zählerständen eintragen:</a:t>
          </a: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Wenn Ihre Schulgebäude anderweitig verwaltet werden (bspw. HEOS, privat) werden, sollten Sie die Verbrauchsdaten aus den jährlichen Abrechnungen für Wärme (Gas/Fernwärme), Strom, Abfall entnehmen können und diese Daten von Ihrer Schulverwaltung erhalten. Alternativ können die Zählerstände jährlich (z.B. durch den/die Hausmeister:in) abgelesen werden und die jährlichen Verbräuche so ermittelt werden.</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Die jeweiligen </a:t>
          </a:r>
          <a:r>
            <a:rPr lang="de-DE" sz="1100" b="1">
              <a:solidFill>
                <a:schemeClr val="dk1"/>
              </a:solidFill>
              <a:latin typeface="Arial"/>
              <a:ea typeface="+mn-ea"/>
              <a:cs typeface="Arial"/>
            </a:rPr>
            <a:t>Verbräuche</a:t>
          </a:r>
          <a:r>
            <a:rPr lang="de-DE" sz="1100">
              <a:solidFill>
                <a:schemeClr val="dk1"/>
              </a:solidFill>
              <a:latin typeface="Arial"/>
              <a:ea typeface="+mn-ea"/>
              <a:cs typeface="Arial"/>
            </a:rPr>
            <a:t> können entweder von einen Gesamt-Standort/Zähler stammen, oder sich ggf. aus der Summe von unterschiedlichen Standorten/Gebäudeteilen/Zählern zusammensetzten und entsprechend in den weißen Zellen (Platzhalter-Bsp: 1 Schule, 2 Sporthalle, 3 Pavillons) benannt und eingetragen werden. Außerdem kann auch die durch Solarthermie erzeugte Wärme, bzw. der durch Photovoltaik (PV) Anlagen erzeugte Strom entsprechend eingetragen werden.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Nachdem Sie die Standorten/Gebäudeteilen/Zählern benannt haben, müssen Sie für </a:t>
          </a:r>
          <a:r>
            <a:rPr lang="de-DE" sz="1100" b="1">
              <a:solidFill>
                <a:schemeClr val="dk1"/>
              </a:solidFill>
              <a:latin typeface="Arial"/>
              <a:ea typeface="+mn-ea"/>
              <a:cs typeface="Arial"/>
            </a:rPr>
            <a:t>Wärme </a:t>
          </a:r>
          <a:r>
            <a:rPr lang="de-DE" sz="1100">
              <a:solidFill>
                <a:schemeClr val="dk1"/>
              </a:solidFill>
              <a:latin typeface="Arial"/>
              <a:ea typeface="+mn-ea"/>
              <a:cs typeface="Arial"/>
            </a:rPr>
            <a:t>(per Auswahlliste) folgendes auswählen: Energieart (Gas oder Fernwärme),  Einheit (m³ kWh, MWh), und ob die Daten dem realen Verbrauch, oder witterungsbereinigt sind (Energieportal-Daten sind witterungsbereinigt). Dann können Sie die Zahl des jährlichen Verbrauchs eintragen. Für </a:t>
          </a:r>
          <a:r>
            <a:rPr lang="de-DE" sz="1100" b="1">
              <a:solidFill>
                <a:schemeClr val="dk1"/>
              </a:solidFill>
              <a:latin typeface="Arial"/>
              <a:ea typeface="+mn-ea"/>
              <a:cs typeface="Arial"/>
            </a:rPr>
            <a:t>Strom</a:t>
          </a:r>
          <a:r>
            <a:rPr lang="de-DE" sz="1100">
              <a:solidFill>
                <a:schemeClr val="dk1"/>
              </a:solidFill>
              <a:latin typeface="Arial"/>
              <a:ea typeface="+mn-ea"/>
              <a:cs typeface="Arial"/>
            </a:rPr>
            <a:t> können Sie direkt die Zahl(en) des jährlichen Verbrauchs eintragen. Für </a:t>
          </a:r>
          <a:r>
            <a:rPr lang="de-DE" sz="1100" b="1">
              <a:solidFill>
                <a:schemeClr val="dk1"/>
              </a:solidFill>
              <a:latin typeface="Arial"/>
              <a:ea typeface="+mn-ea"/>
              <a:cs typeface="Arial"/>
            </a:rPr>
            <a:t>Abfall</a:t>
          </a:r>
          <a:r>
            <a:rPr lang="de-DE" sz="1100">
              <a:solidFill>
                <a:schemeClr val="dk1"/>
              </a:solidFill>
              <a:latin typeface="Arial"/>
              <a:ea typeface="+mn-ea"/>
              <a:cs typeface="Arial"/>
            </a:rPr>
            <a:t> kann nur das Restmüllaufkommen erfasst werden, ggf. auch hier für unterschiedliche Standorte.</a:t>
          </a:r>
          <a:endParaRPr/>
        </a:p>
        <a:p>
          <a:pPr>
            <a:defRPr/>
          </a:pPr>
          <a:r>
            <a:rPr lang="de-DE" sz="1100">
              <a:solidFill>
                <a:schemeClr val="dk1"/>
              </a:solidFill>
              <a:latin typeface="Arial"/>
              <a:ea typeface="+mn-ea"/>
              <a:cs typeface="Arial"/>
            </a:rPr>
            <a:t>Die Tabelle errechnet dann jeweils automatisch für Wärme- Strom- und Abfall die Summen.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Faktoren</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Für die korrekte Berechnung der Wärmeverbräuche bei witterungsbereinigten Daten (aus dem Energieportal) und Berechnung der Emissionen für die CO2 Schulbilanz ist es notwendig auf der Registerkarte Faktoren die jeweiligen Jahreswerte für die Faktoren zu aktualisieren. </a:t>
          </a:r>
          <a:endParaRPr/>
        </a:p>
        <a:p>
          <a:pPr lvl="0">
            <a:defRPr/>
          </a:pPr>
          <a:r>
            <a:rPr lang="de-DE" sz="1100" b="0">
              <a:solidFill>
                <a:schemeClr val="dk1"/>
              </a:solidFill>
              <a:latin typeface="Arial"/>
              <a:ea typeface="+mn-ea"/>
              <a:cs typeface="Arial"/>
            </a:rPr>
            <a:t>- </a:t>
          </a:r>
          <a:r>
            <a:rPr lang="de-DE" sz="1100" b="1">
              <a:solidFill>
                <a:schemeClr val="dk1"/>
              </a:solidFill>
              <a:latin typeface="Arial"/>
              <a:ea typeface="+mn-ea"/>
              <a:cs typeface="Arial"/>
            </a:rPr>
            <a:t>Witterungsfaktor: </a:t>
          </a:r>
          <a:r>
            <a:rPr lang="de-DE" sz="1100">
              <a:solidFill>
                <a:schemeClr val="dk1"/>
              </a:solidFill>
              <a:latin typeface="Arial"/>
              <a:ea typeface="+mn-ea"/>
              <a:cs typeface="Arial"/>
            </a:rPr>
            <a:t>Die Wärmeverbrauchsdaten im Energieportal sind witterungsbereinigt. Um wieder den tatsächlichen Wärmebedarf zu ermitteln, wird daher ein jahresspezifischer Umrechnungsfaktor benötigt. </a:t>
          </a:r>
          <a:endParaRPr/>
        </a:p>
        <a:p>
          <a:pPr lvl="0">
            <a:defRPr/>
          </a:pPr>
          <a:r>
            <a:rPr lang="de-DE" sz="1100" b="0">
              <a:solidFill>
                <a:schemeClr val="dk1"/>
              </a:solidFill>
              <a:latin typeface="Arial"/>
              <a:ea typeface="+mn-ea"/>
              <a:cs typeface="Arial"/>
            </a:rPr>
            <a:t>- </a:t>
          </a:r>
          <a:r>
            <a:rPr lang="de-DE" sz="1100" b="1">
              <a:solidFill>
                <a:schemeClr val="dk1"/>
              </a:solidFill>
              <a:latin typeface="Arial"/>
              <a:ea typeface="+mn-ea"/>
              <a:cs typeface="Arial"/>
            </a:rPr>
            <a:t>Emissionsfaktor Gas / Fernwärme / Strom und Abfall:</a:t>
          </a:r>
          <a:r>
            <a:rPr lang="de-DE" sz="1100">
              <a:solidFill>
                <a:schemeClr val="dk1"/>
              </a:solidFill>
              <a:latin typeface="Arial"/>
              <a:ea typeface="+mn-ea"/>
              <a:cs typeface="Arial"/>
            </a:rPr>
            <a:t> Diese Faktoren können sich ändern und sollten daher ggf. angepasst werden. </a:t>
          </a:r>
          <a:endParaRPr/>
        </a:p>
        <a:p>
          <a:pPr>
            <a:defRPr/>
          </a:pPr>
          <a:r>
            <a:rPr lang="de-DE" sz="1100">
              <a:solidFill>
                <a:schemeClr val="dk1"/>
              </a:solidFill>
              <a:latin typeface="Arial"/>
              <a:ea typeface="+mn-ea"/>
              <a:cs typeface="Arial"/>
            </a:rPr>
            <a:t>Bei Fragen zu den aktuellen Faktoren, bitte melden. </a:t>
          </a:r>
          <a:endParaRPr/>
        </a:p>
        <a:p>
          <a:pPr>
            <a:defRPr/>
          </a:pPr>
          <a:endParaRPr lang="de-DE" sz="1100">
            <a:solidFill>
              <a:schemeClr val="dk1"/>
            </a:solidFill>
            <a:latin typeface="Arial"/>
            <a:ea typeface="+mn-ea"/>
            <a:cs typeface="Arial"/>
          </a:endParaRPr>
        </a:p>
        <a:p>
          <a:pPr>
            <a:defRPr/>
          </a:pPr>
          <a:r>
            <a:rPr lang="de-DE" sz="1100" b="1" u="sng">
              <a:solidFill>
                <a:schemeClr val="dk1"/>
              </a:solidFill>
              <a:latin typeface="Arial"/>
              <a:ea typeface="+mn-ea"/>
              <a:cs typeface="Arial"/>
            </a:rPr>
            <a:t>Registerkarte: CO2-Schulbilanz</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Auf dieser Registerkarte werden die realen CO2-Emissionen Ihrer Schule automatisch aus den auf der Registerkarte Energieverbräuche eingetragenen Wärme, Strom und Abfallverbräuchen (und ggf. Erträgen Solarthermie / PV Anlagen) errechnet und mit den auf der Registerkarte Planungsübersicht eingetragenen geplanten Emissionen (bei Umsetzung aller geplanter Maßnahmen) und dem selbstgesetzten CO2-Einsparziel (2023 und 2045) und entsprechenden Emissions-Zielen pro Jahr gegenübergestellt und graphisch dargestellt. Diese Grafik können Sie z.B. für den Textteil des Klimaschutzplans nutzen. </a:t>
          </a: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Optional können für die Handlungsfelder Beschaffung, Ernährung und Mobilität die Emissionen pro Jahr/kg errechnet werden (mit Unterstützung) und hier händisch in den weißen Feldern ergänzt werden. Bei Fragen dazu, bitte melden, wir arbeiten zurzeit an einer integrierten Berechnungsmöglichkeit aller schulischen CO2 Emissionen. </a:t>
          </a:r>
          <a:endParaRPr/>
        </a:p>
        <a:p>
          <a:pPr>
            <a:defRPr/>
          </a:pPr>
          <a:r>
            <a:rPr lang="de-DE" sz="1100">
              <a:solidFill>
                <a:schemeClr val="dk1"/>
              </a:solidFill>
              <a:latin typeface="Arial"/>
              <a:ea typeface="+mn-ea"/>
              <a:cs typeface="Arial"/>
            </a:rPr>
            <a:t> </a:t>
          </a:r>
          <a:endParaRPr/>
        </a:p>
        <a:p>
          <a:pPr>
            <a:defRPr/>
          </a:pPr>
          <a:endParaRPr lang="de-DE" sz="1100">
            <a:solidFill>
              <a:schemeClr val="dk1"/>
            </a:solidFill>
            <a:latin typeface="Arial"/>
            <a:ea typeface="+mn-ea"/>
            <a:cs typeface="Arial"/>
          </a:endParaRPr>
        </a:p>
        <a:p>
          <a:pPr>
            <a:defRPr/>
          </a:pPr>
          <a:r>
            <a:rPr lang="de-DE" sz="1100">
              <a:solidFill>
                <a:schemeClr val="dk1"/>
              </a:solidFill>
              <a:latin typeface="Arial"/>
              <a:ea typeface="+mn-ea"/>
              <a:cs typeface="Arial"/>
            </a:rPr>
            <a:t>Falls Sie Fragen haben oder Änderungen/Ergänzungen wünschen, melden Sie sich gerne.</a:t>
          </a:r>
          <a:endParaRPr/>
        </a:p>
        <a:p>
          <a:pPr>
            <a:defRPr/>
          </a:pPr>
          <a:r>
            <a:rPr lang="de-DE" sz="1100">
              <a:solidFill>
                <a:schemeClr val="dk1"/>
              </a:solidFill>
              <a:latin typeface="Arial"/>
              <a:ea typeface="+mn-ea"/>
              <a:cs typeface="Arial"/>
            </a:rPr>
            <a:t> </a:t>
          </a:r>
          <a:endParaRPr/>
        </a:p>
        <a:p>
          <a:pPr>
            <a:defRPr/>
          </a:pPr>
          <a:r>
            <a:rPr lang="de-DE" sz="1100" b="1">
              <a:solidFill>
                <a:schemeClr val="dk1"/>
              </a:solidFill>
              <a:latin typeface="Arial"/>
              <a:ea typeface="+mn-ea"/>
              <a:cs typeface="Arial"/>
            </a:rPr>
            <a:t>Björn von Kleist </a:t>
          </a:r>
          <a:endParaRPr lang="de-DE" sz="1100">
            <a:solidFill>
              <a:schemeClr val="dk1"/>
            </a:solidFill>
            <a:latin typeface="Arial"/>
            <a:ea typeface="+mn-ea"/>
            <a:cs typeface="Arial"/>
          </a:endParaRPr>
        </a:p>
        <a:p>
          <a:pPr>
            <a:defRPr/>
          </a:pPr>
          <a:r>
            <a:rPr lang="de-DE" sz="1100" b="1">
              <a:solidFill>
                <a:schemeClr val="dk1"/>
              </a:solidFill>
              <a:latin typeface="Arial"/>
              <a:ea typeface="+mn-ea"/>
              <a:cs typeface="Arial"/>
            </a:rPr>
            <a:t>Klimaschulprogramm </a:t>
          </a:r>
          <a:endParaRPr/>
        </a:p>
        <a:p>
          <a:pPr>
            <a:defRPr/>
          </a:pPr>
          <a:r>
            <a:rPr lang="de-DE" sz="1100">
              <a:solidFill>
                <a:schemeClr val="dk1"/>
              </a:solidFill>
              <a:latin typeface="Arial"/>
              <a:ea typeface="+mn-ea"/>
              <a:cs typeface="Arial"/>
            </a:rPr>
            <a:t>Tel.: 040 / 428 842 – 342 </a:t>
          </a:r>
          <a:endParaRPr/>
        </a:p>
        <a:p>
          <a:pPr>
            <a:defRPr/>
          </a:pPr>
          <a:r>
            <a:rPr lang="de-DE" sz="1100">
              <a:solidFill>
                <a:schemeClr val="dk1"/>
              </a:solidFill>
              <a:latin typeface="Arial"/>
              <a:ea typeface="+mn-ea"/>
              <a:cs typeface="Arial"/>
            </a:rPr>
            <a:t>E-Mail: </a:t>
          </a:r>
          <a:r>
            <a:rPr lang="de-DE" sz="1100" u="sng" strike="noStrike">
              <a:solidFill>
                <a:schemeClr val="dk1"/>
              </a:solidFill>
              <a:latin typeface="Arial"/>
              <a:ea typeface="+mn-ea"/>
              <a:cs typeface="Arial"/>
              <a:hlinkClick xmlns:r="http://schemas.openxmlformats.org/officeDocument/2006/relationships" r:id=""/>
            </a:rPr>
            <a:t>bjoern.vonkleist@li-hamburg.de</a:t>
          </a:r>
          <a:endParaRPr lang="de-DE" sz="1100" u="none" strike="noStrike">
            <a:solidFill>
              <a:schemeClr val="dk1"/>
            </a:solidFill>
            <a:latin typeface="Arial"/>
            <a:ea typeface="+mn-ea"/>
            <a:cs typeface="Arial"/>
          </a:endParaRPr>
        </a:p>
        <a:p>
          <a:pPr>
            <a:defRPr/>
          </a:pPr>
          <a:endParaRPr lang="de-DE" sz="1100" u="none" strike="noStrike">
            <a:solidFill>
              <a:schemeClr val="dk1"/>
            </a:solidFill>
            <a:latin typeface="Arial"/>
            <a:ea typeface="+mn-ea"/>
            <a:cs typeface="Arial"/>
          </a:endParaRPr>
        </a:p>
        <a:p>
          <a:pPr>
            <a:defRPr/>
          </a:pPr>
          <a:r>
            <a:rPr lang="de-DE" sz="1100" b="1" u="none" strike="noStrike">
              <a:solidFill>
                <a:schemeClr val="dk1"/>
              </a:solidFill>
              <a:latin typeface="Arial"/>
              <a:ea typeface="+mn-ea"/>
              <a:cs typeface="Arial"/>
            </a:rPr>
            <a:t>Elena Baumanns</a:t>
          </a:r>
          <a:endParaRPr lang="de-DE" sz="1100" u="none" strike="noStrike">
            <a:solidFill>
              <a:schemeClr val="dk1"/>
            </a:solidFill>
            <a:latin typeface="Arial"/>
            <a:ea typeface="+mn-ea"/>
            <a:cs typeface="Arial"/>
          </a:endParaRPr>
        </a:p>
        <a:p>
          <a:pPr>
            <a:defRPr/>
          </a:pPr>
          <a:r>
            <a:rPr lang="de-DE" sz="1100" b="1" u="none" strike="noStrike">
              <a:solidFill>
                <a:schemeClr val="dk1"/>
              </a:solidFill>
              <a:latin typeface="Arial"/>
              <a:ea typeface="+mn-ea"/>
              <a:cs typeface="Arial"/>
            </a:rPr>
            <a:t>Klimaschule PLUS (Begleitung von angehenden Klimaschulen)</a:t>
          </a:r>
        </a:p>
        <a:p>
          <a:pPr>
            <a:defRPr/>
          </a:pPr>
          <a:r>
            <a:rPr lang="de-DE" sz="1100">
              <a:solidFill>
                <a:schemeClr val="dk1"/>
              </a:solidFill>
              <a:latin typeface="Arial"/>
              <a:ea typeface="+mn-ea"/>
              <a:cs typeface="Arial"/>
            </a:rPr>
            <a:t>Tel.: 040 / 428 842 – 346 </a:t>
          </a:r>
          <a:endParaRPr lang="de-DE">
            <a:latin typeface="Arial"/>
            <a:cs typeface="Arial"/>
          </a:endParaRPr>
        </a:p>
        <a:p>
          <a:pPr>
            <a:defRPr/>
          </a:pPr>
          <a:r>
            <a:rPr lang="de-DE" sz="1100">
              <a:solidFill>
                <a:schemeClr val="dk1"/>
              </a:solidFill>
              <a:latin typeface="Arial"/>
              <a:ea typeface="+mn-ea"/>
              <a:cs typeface="Arial"/>
            </a:rPr>
            <a:t>E-Mail: klimaschuleplus@li.hamburg.de  </a:t>
          </a:r>
          <a:endParaRPr lang="de-DE">
            <a:latin typeface="Arial"/>
            <a:cs typeface="Arial"/>
          </a:endParaRPr>
        </a:p>
        <a:p>
          <a:pPr>
            <a:defRPr/>
          </a:pPr>
          <a:endParaRPr lang="de-DE" sz="1100" u="none" strike="noStrike">
            <a:solidFill>
              <a:schemeClr val="dk1"/>
            </a:solidFill>
            <a:latin typeface="+mn-lt"/>
            <a:ea typeface="+mn-ea"/>
            <a:cs typeface="+mn-cs"/>
          </a:endParaRPr>
        </a:p>
        <a:p>
          <a:pPr>
            <a:defRPr/>
          </a:pPr>
          <a:endParaRPr lang="de-DE" sz="1100">
            <a:solidFill>
              <a:schemeClr val="dk1"/>
            </a:solidFill>
            <a:latin typeface="+mn-lt"/>
            <a:ea typeface="+mn-ea"/>
            <a:cs typeface="+mn-cs"/>
          </a:endParaRPr>
        </a:p>
        <a:p>
          <a:pPr>
            <a:defRPr/>
          </a:pPr>
          <a:endParaRPr lang="de-DE" sz="1100"/>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Arial"/>
        <a:cs typeface="Arial"/>
      </a:majorFont>
      <a:minorFont>
        <a:latin typeface="Calibri"/>
        <a:ea typeface="Arial"/>
        <a:cs typeface="Arial"/>
      </a:minorFont>
    </a:fontScheme>
    <a:fmtScheme name="Larissa">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xfrm>
          <a:off x="0" y="0"/>
          <a:ext cx="1" cy="1"/>
        </a:xfrm>
        <a:prstGeom prst="rect">
          <a:avLst/>
        </a:prstGeom>
        <a:solidFill>
          <a:srgbClr val="FFFFFF"/>
        </a:solidFill>
        <a:ln w="9525" cap="flat" cmpd="sng" algn="ctr">
          <a:solidFill>
            <a:srgbClr val="000000"/>
          </a:solidFill>
          <a:prstDash val="solid"/>
          <a:round/>
          <a:headEnd type="none" w="med" len="med"/>
          <a:tailEnd type="none" w="med" len="med"/>
        </a:ln>
      </a:spPr>
      <a:bodyPr/>
      <a:lstStyle/>
    </a:spDef>
    <a:lnDef>
      <a:spPr bwMode="auto">
        <a:xfrm>
          <a:off x="0" y="0"/>
          <a:ext cx="1" cy="1"/>
        </a:xfrm>
        <a:prstGeom prst="rect">
          <a:avLst/>
        </a:prstGeom>
        <a:solidFill>
          <a:srgbClr val="FFFFFF"/>
        </a:solidFill>
        <a:ln w="9525" cap="flat" cmpd="sng" algn="ctr">
          <a:solidFill>
            <a:srgbClr val="000000"/>
          </a:solidFill>
          <a:prstDash val="solid"/>
          <a:round/>
          <a:headEnd type="none" w="med" len="med"/>
          <a:tailEnd type="none" w="med" len="med"/>
        </a:ln>
      </a:spPr>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P204"/>
  <sheetViews>
    <sheetView showGridLines="0" tabSelected="1" topLeftCell="C10" zoomScale="67" zoomScaleNormal="83" workbookViewId="0">
      <selection activeCell="E152" sqref="E152"/>
    </sheetView>
  </sheetViews>
  <sheetFormatPr baseColWidth="10" defaultColWidth="11.44140625" defaultRowHeight="20.399999999999999" outlineLevelCol="1"/>
  <cols>
    <col min="1" max="2" width="14.5546875" style="201" hidden="1" customWidth="1"/>
    <col min="3" max="3" width="3.5546875" style="202" customWidth="1"/>
    <col min="4" max="4" width="6.5546875" style="231" customWidth="1"/>
    <col min="5" max="5" width="53.44140625" style="231" customWidth="1"/>
    <col min="6" max="6" width="14" style="231" customWidth="1"/>
    <col min="7" max="7" width="14.44140625" style="231" customWidth="1"/>
    <col min="8" max="8" width="28.44140625" style="231" customWidth="1"/>
    <col min="9" max="9" width="30.5546875" style="231" customWidth="1"/>
    <col min="10" max="10" width="12.5546875" style="231" customWidth="1"/>
    <col min="11" max="16" width="12.5546875" style="231" hidden="1" customWidth="1" outlineLevel="1"/>
    <col min="17" max="17" width="12.5546875" style="231" customWidth="1" collapsed="1"/>
    <col min="18" max="31" width="12.5546875" style="231" hidden="1" customWidth="1" outlineLevel="1"/>
    <col min="32" max="32" width="12.5546875" style="231" customWidth="1" collapsed="1"/>
    <col min="33" max="68" width="11.44140625" style="202"/>
    <col min="69" max="16384" width="11.44140625" style="231"/>
  </cols>
  <sheetData>
    <row r="1" spans="1:32" s="202" customFormat="1" hidden="1">
      <c r="A1" s="201"/>
      <c r="B1" s="201"/>
    </row>
    <row r="2" spans="1:32" s="202" customFormat="1" hidden="1">
      <c r="A2" s="201"/>
      <c r="B2" s="201">
        <v>2021</v>
      </c>
    </row>
    <row r="3" spans="1:32" s="202" customFormat="1" hidden="1">
      <c r="A3" s="201"/>
      <c r="B3" s="201">
        <v>2022</v>
      </c>
    </row>
    <row r="4" spans="1:32" s="202" customFormat="1" hidden="1">
      <c r="A4" s="201"/>
      <c r="B4" s="201">
        <v>2023</v>
      </c>
    </row>
    <row r="5" spans="1:32" s="202" customFormat="1" hidden="1">
      <c r="A5" s="201"/>
      <c r="B5" s="201">
        <v>2024</v>
      </c>
    </row>
    <row r="6" spans="1:32" s="202" customFormat="1" hidden="1">
      <c r="A6" s="201"/>
      <c r="B6" s="201">
        <v>2025</v>
      </c>
    </row>
    <row r="7" spans="1:32" s="202" customFormat="1" hidden="1">
      <c r="A7" s="201"/>
      <c r="B7" s="201">
        <v>2026</v>
      </c>
    </row>
    <row r="8" spans="1:32" s="202" customFormat="1" hidden="1">
      <c r="A8" s="201"/>
      <c r="B8" s="201">
        <v>2027</v>
      </c>
    </row>
    <row r="9" spans="1:32" s="202" customFormat="1" hidden="1">
      <c r="A9" s="201"/>
      <c r="B9" s="201">
        <v>2028</v>
      </c>
    </row>
    <row r="10" spans="1:32" s="202" customFormat="1">
      <c r="A10" s="201"/>
      <c r="B10" s="201">
        <v>2029</v>
      </c>
      <c r="D10" s="203"/>
      <c r="E10" s="203"/>
      <c r="F10" s="203"/>
      <c r="G10" s="203"/>
      <c r="H10" s="203"/>
      <c r="I10" s="203"/>
      <c r="J10" s="203"/>
      <c r="K10" s="203"/>
      <c r="L10" s="203"/>
      <c r="M10" s="203"/>
      <c r="N10" s="203"/>
      <c r="O10" s="203"/>
      <c r="P10" s="203"/>
      <c r="Q10" s="203"/>
      <c r="R10" s="203"/>
      <c r="S10" s="203"/>
      <c r="T10" s="203"/>
      <c r="U10" s="203"/>
      <c r="V10" s="203"/>
      <c r="W10" s="203"/>
      <c r="X10" s="203"/>
      <c r="Y10" s="203"/>
      <c r="Z10" s="203"/>
      <c r="AA10" s="203"/>
      <c r="AB10" s="203"/>
      <c r="AC10" s="203"/>
      <c r="AD10" s="203"/>
      <c r="AE10" s="203"/>
      <c r="AF10" s="203"/>
    </row>
    <row r="11" spans="1:32" s="202" customFormat="1">
      <c r="A11" s="201"/>
      <c r="B11" s="201">
        <v>2030</v>
      </c>
      <c r="D11" s="204"/>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6"/>
    </row>
    <row r="12" spans="1:32" s="202" customFormat="1" ht="36" customHeight="1">
      <c r="A12" s="207" t="s">
        <v>0</v>
      </c>
      <c r="B12" s="201">
        <v>2031</v>
      </c>
      <c r="C12" s="208"/>
      <c r="D12" s="209"/>
      <c r="E12" s="210" t="s">
        <v>1</v>
      </c>
      <c r="F12" s="211"/>
      <c r="G12" s="211"/>
      <c r="H12" s="208"/>
      <c r="I12" s="208"/>
      <c r="J12" s="208"/>
      <c r="K12" s="208"/>
      <c r="L12" s="208"/>
      <c r="AF12" s="212"/>
    </row>
    <row r="13" spans="1:32" s="202" customFormat="1" ht="30" customHeight="1">
      <c r="A13" s="207" t="s">
        <v>2</v>
      </c>
      <c r="B13" s="201">
        <v>2032</v>
      </c>
      <c r="C13" s="208"/>
      <c r="D13" s="209"/>
      <c r="E13" s="213" t="s">
        <v>3</v>
      </c>
      <c r="F13" s="214">
        <v>2026</v>
      </c>
      <c r="G13" s="215" t="s">
        <v>4</v>
      </c>
      <c r="H13" s="216">
        <f ca="1">TODAY()</f>
        <v>46265</v>
      </c>
      <c r="I13" s="217"/>
      <c r="J13" s="217"/>
      <c r="AF13" s="212"/>
    </row>
    <row r="14" spans="1:32" s="202" customFormat="1" ht="27.75" customHeight="1">
      <c r="A14" s="207" t="s">
        <v>5</v>
      </c>
      <c r="B14" s="201">
        <v>2033</v>
      </c>
      <c r="C14" s="208"/>
      <c r="D14" s="209"/>
      <c r="E14" s="218" t="s">
        <v>202</v>
      </c>
      <c r="F14" s="219"/>
      <c r="G14" s="219"/>
      <c r="H14" s="219"/>
      <c r="I14" s="220"/>
      <c r="J14" s="220"/>
      <c r="K14" s="220"/>
      <c r="L14" s="220"/>
      <c r="AF14" s="212"/>
    </row>
    <row r="15" spans="1:32" s="202" customFormat="1" ht="11.85" customHeight="1">
      <c r="A15" s="207" t="s">
        <v>6</v>
      </c>
      <c r="B15" s="201">
        <v>2034</v>
      </c>
      <c r="C15" s="208"/>
      <c r="D15" s="209"/>
      <c r="E15" s="208"/>
      <c r="F15" s="208"/>
      <c r="I15" s="221"/>
      <c r="J15" s="221"/>
      <c r="K15" s="221"/>
      <c r="L15" s="221"/>
      <c r="M15" s="222"/>
      <c r="N15" s="222"/>
      <c r="O15" s="222"/>
      <c r="P15" s="222"/>
      <c r="Q15" s="222"/>
      <c r="R15" s="222"/>
      <c r="S15" s="222"/>
      <c r="T15" s="222"/>
      <c r="U15" s="222"/>
      <c r="V15" s="222"/>
      <c r="W15" s="222"/>
      <c r="X15" s="222"/>
      <c r="Y15" s="222"/>
      <c r="Z15" s="222"/>
      <c r="AA15" s="222"/>
      <c r="AB15" s="222"/>
      <c r="AC15" s="222"/>
      <c r="AD15" s="222"/>
      <c r="AE15" s="222"/>
      <c r="AF15" s="223"/>
    </row>
    <row r="16" spans="1:32" ht="31.5" customHeight="1">
      <c r="A16" s="207" t="s">
        <v>7</v>
      </c>
      <c r="B16" s="201">
        <v>2035</v>
      </c>
      <c r="C16" s="208"/>
      <c r="D16" s="209"/>
      <c r="E16" s="224"/>
      <c r="F16" s="225" t="s">
        <v>8</v>
      </c>
      <c r="G16" s="398" t="s">
        <v>9</v>
      </c>
      <c r="H16" s="399"/>
      <c r="I16" s="226"/>
      <c r="J16" s="227" t="s">
        <v>249</v>
      </c>
      <c r="K16" s="228"/>
      <c r="L16" s="229"/>
      <c r="M16" s="229"/>
      <c r="N16" s="229"/>
      <c r="O16" s="229"/>
      <c r="P16" s="229"/>
      <c r="Q16" s="229"/>
      <c r="R16" s="229"/>
      <c r="S16" s="229"/>
      <c r="T16" s="229"/>
      <c r="U16" s="229"/>
      <c r="V16" s="229"/>
      <c r="W16" s="229"/>
      <c r="X16" s="229"/>
      <c r="Y16" s="229"/>
      <c r="Z16" s="229"/>
      <c r="AA16" s="229"/>
      <c r="AB16" s="229"/>
      <c r="AC16" s="229"/>
      <c r="AD16" s="229"/>
      <c r="AE16" s="229"/>
      <c r="AF16" s="230"/>
    </row>
    <row r="17" spans="1:32" ht="24" customHeight="1">
      <c r="A17" s="207" t="s">
        <v>10</v>
      </c>
      <c r="B17" s="201">
        <v>2036</v>
      </c>
      <c r="C17" s="208"/>
      <c r="D17" s="209"/>
      <c r="E17" s="224" t="s">
        <v>11</v>
      </c>
      <c r="F17" s="232">
        <v>2022</v>
      </c>
      <c r="G17" s="233">
        <v>100</v>
      </c>
      <c r="H17" s="2">
        <f>ROUND('CO2-Schulbilanz'!C7,-1)</f>
        <v>475480</v>
      </c>
      <c r="I17" s="234" t="s">
        <v>12</v>
      </c>
      <c r="J17" s="235">
        <f>F17+1</f>
        <v>2023</v>
      </c>
      <c r="K17" s="235">
        <f>J17+1</f>
        <v>2024</v>
      </c>
      <c r="L17" s="235">
        <f t="shared" ref="L17:AE17" si="0">K17+1</f>
        <v>2025</v>
      </c>
      <c r="M17" s="235">
        <f t="shared" si="0"/>
        <v>2026</v>
      </c>
      <c r="N17" s="235">
        <f t="shared" si="0"/>
        <v>2027</v>
      </c>
      <c r="O17" s="235">
        <f t="shared" si="0"/>
        <v>2028</v>
      </c>
      <c r="P17" s="235">
        <f t="shared" si="0"/>
        <v>2029</v>
      </c>
      <c r="Q17" s="235">
        <f t="shared" si="0"/>
        <v>2030</v>
      </c>
      <c r="R17" s="235">
        <f t="shared" si="0"/>
        <v>2031</v>
      </c>
      <c r="S17" s="235">
        <f t="shared" si="0"/>
        <v>2032</v>
      </c>
      <c r="T17" s="235">
        <f t="shared" si="0"/>
        <v>2033</v>
      </c>
      <c r="U17" s="235">
        <f t="shared" si="0"/>
        <v>2034</v>
      </c>
      <c r="V17" s="235">
        <f t="shared" si="0"/>
        <v>2035</v>
      </c>
      <c r="W17" s="235">
        <f t="shared" si="0"/>
        <v>2036</v>
      </c>
      <c r="X17" s="235">
        <f t="shared" si="0"/>
        <v>2037</v>
      </c>
      <c r="Y17" s="235">
        <f t="shared" si="0"/>
        <v>2038</v>
      </c>
      <c r="Z17" s="235">
        <f t="shared" si="0"/>
        <v>2039</v>
      </c>
      <c r="AA17" s="235">
        <f t="shared" si="0"/>
        <v>2040</v>
      </c>
      <c r="AB17" s="235">
        <f t="shared" si="0"/>
        <v>2041</v>
      </c>
      <c r="AC17" s="235">
        <f t="shared" si="0"/>
        <v>2042</v>
      </c>
      <c r="AD17" s="235">
        <f t="shared" si="0"/>
        <v>2043</v>
      </c>
      <c r="AE17" s="235">
        <f t="shared" si="0"/>
        <v>2044</v>
      </c>
      <c r="AF17" s="236">
        <f>AE17+1</f>
        <v>2045</v>
      </c>
    </row>
    <row r="18" spans="1:32" ht="24" customHeight="1">
      <c r="A18" s="207" t="s">
        <v>13</v>
      </c>
      <c r="B18" s="201">
        <v>2037</v>
      </c>
      <c r="C18" s="208"/>
      <c r="D18" s="209"/>
      <c r="E18" s="224" t="s">
        <v>251</v>
      </c>
      <c r="F18" s="232">
        <v>2030</v>
      </c>
      <c r="G18" s="237">
        <v>25</v>
      </c>
      <c r="H18" s="238">
        <f>ROUND((1-G18/100)*H$17,-1)</f>
        <v>356610</v>
      </c>
      <c r="I18" s="239" t="s">
        <v>14</v>
      </c>
      <c r="J18" s="240" t="str">
        <f t="shared" ref="J18:O18" si="1">IF(J29=0,"",J29)</f>
        <v/>
      </c>
      <c r="K18" s="240" t="str">
        <f t="shared" si="1"/>
        <v/>
      </c>
      <c r="L18" s="240" t="str">
        <f t="shared" si="1"/>
        <v/>
      </c>
      <c r="M18" s="240" t="str">
        <f t="shared" si="1"/>
        <v/>
      </c>
      <c r="N18" s="240" t="str">
        <f t="shared" si="1"/>
        <v/>
      </c>
      <c r="O18" s="240" t="str">
        <f t="shared" si="1"/>
        <v/>
      </c>
      <c r="P18" s="240" t="str">
        <f t="shared" ref="P18:AF18" si="2">IF(P29=0,"",P29)</f>
        <v/>
      </c>
      <c r="Q18" s="240" t="str">
        <f t="shared" si="2"/>
        <v/>
      </c>
      <c r="R18" s="240" t="str">
        <f t="shared" si="2"/>
        <v/>
      </c>
      <c r="S18" s="240" t="str">
        <f t="shared" si="2"/>
        <v/>
      </c>
      <c r="T18" s="240" t="str">
        <f t="shared" si="2"/>
        <v/>
      </c>
      <c r="U18" s="240" t="str">
        <f t="shared" si="2"/>
        <v/>
      </c>
      <c r="V18" s="240" t="str">
        <f t="shared" si="2"/>
        <v/>
      </c>
      <c r="W18" s="240" t="str">
        <f t="shared" si="2"/>
        <v/>
      </c>
      <c r="X18" s="240" t="str">
        <f t="shared" si="2"/>
        <v/>
      </c>
      <c r="Y18" s="240" t="str">
        <f t="shared" si="2"/>
        <v/>
      </c>
      <c r="Z18" s="240" t="str">
        <f t="shared" si="2"/>
        <v/>
      </c>
      <c r="AA18" s="240" t="str">
        <f t="shared" si="2"/>
        <v/>
      </c>
      <c r="AB18" s="240" t="str">
        <f t="shared" si="2"/>
        <v/>
      </c>
      <c r="AC18" s="240" t="str">
        <f t="shared" si="2"/>
        <v/>
      </c>
      <c r="AD18" s="240" t="str">
        <f t="shared" si="2"/>
        <v/>
      </c>
      <c r="AE18" s="240" t="str">
        <f t="shared" si="2"/>
        <v/>
      </c>
      <c r="AF18" s="241" t="str">
        <f t="shared" si="2"/>
        <v/>
      </c>
    </row>
    <row r="19" spans="1:32" ht="24" customHeight="1">
      <c r="B19" s="201">
        <v>2038</v>
      </c>
      <c r="C19" s="208"/>
      <c r="D19" s="209"/>
      <c r="E19" s="224" t="s">
        <v>251</v>
      </c>
      <c r="F19" s="232">
        <v>2045</v>
      </c>
      <c r="G19" s="237">
        <v>50</v>
      </c>
      <c r="H19" s="238">
        <f>ROUND((1-G19/100)*H$17,-1)</f>
        <v>237740</v>
      </c>
      <c r="I19" s="242" t="s">
        <v>15</v>
      </c>
      <c r="J19" s="243">
        <f t="shared" ref="J19:O19" si="3">IF(J58=0,"",J58)</f>
        <v>69424</v>
      </c>
      <c r="K19" s="243">
        <f t="shared" si="3"/>
        <v>69424</v>
      </c>
      <c r="L19" s="243">
        <f t="shared" si="3"/>
        <v>69424</v>
      </c>
      <c r="M19" s="243">
        <f t="shared" si="3"/>
        <v>69424</v>
      </c>
      <c r="N19" s="243">
        <f t="shared" si="3"/>
        <v>69424</v>
      </c>
      <c r="O19" s="243">
        <f t="shared" si="3"/>
        <v>69424</v>
      </c>
      <c r="P19" s="243">
        <f t="shared" ref="P19:AF19" si="4">IF(P58=0,"",P58)</f>
        <v>69424</v>
      </c>
      <c r="Q19" s="243">
        <f t="shared" si="4"/>
        <v>69424</v>
      </c>
      <c r="R19" s="243">
        <f t="shared" si="4"/>
        <v>69424</v>
      </c>
      <c r="S19" s="243">
        <f t="shared" si="4"/>
        <v>69424</v>
      </c>
      <c r="T19" s="243">
        <f t="shared" si="4"/>
        <v>69424</v>
      </c>
      <c r="U19" s="243">
        <f t="shared" si="4"/>
        <v>69424</v>
      </c>
      <c r="V19" s="243">
        <f t="shared" si="4"/>
        <v>69424</v>
      </c>
      <c r="W19" s="243">
        <f t="shared" si="4"/>
        <v>69424</v>
      </c>
      <c r="X19" s="243">
        <f t="shared" si="4"/>
        <v>69424</v>
      </c>
      <c r="Y19" s="243">
        <f t="shared" si="4"/>
        <v>69424</v>
      </c>
      <c r="Z19" s="243">
        <f t="shared" si="4"/>
        <v>69424</v>
      </c>
      <c r="AA19" s="243">
        <f t="shared" si="4"/>
        <v>69424</v>
      </c>
      <c r="AB19" s="243">
        <f t="shared" si="4"/>
        <v>69424</v>
      </c>
      <c r="AC19" s="243">
        <f t="shared" si="4"/>
        <v>69424</v>
      </c>
      <c r="AD19" s="243">
        <f t="shared" si="4"/>
        <v>69424</v>
      </c>
      <c r="AE19" s="243">
        <f t="shared" si="4"/>
        <v>69424</v>
      </c>
      <c r="AF19" s="244">
        <f t="shared" si="4"/>
        <v>69424</v>
      </c>
    </row>
    <row r="20" spans="1:32" ht="24" customHeight="1">
      <c r="A20" s="245"/>
      <c r="B20" s="201">
        <v>2039</v>
      </c>
      <c r="C20" s="208"/>
      <c r="D20" s="209"/>
      <c r="E20" s="202"/>
      <c r="F20" s="202"/>
      <c r="G20" s="202"/>
      <c r="H20" s="246"/>
      <c r="I20" s="247" t="s">
        <v>16</v>
      </c>
      <c r="J20" s="248">
        <f t="shared" ref="J20:O20" si="5">IF(J74=0,"",J74)</f>
        <v>4375</v>
      </c>
      <c r="K20" s="248">
        <f t="shared" si="5"/>
        <v>10098</v>
      </c>
      <c r="L20" s="248">
        <f t="shared" si="5"/>
        <v>24405</v>
      </c>
      <c r="M20" s="248">
        <f t="shared" si="5"/>
        <v>24405</v>
      </c>
      <c r="N20" s="248">
        <f t="shared" si="5"/>
        <v>24405</v>
      </c>
      <c r="O20" s="248">
        <f t="shared" si="5"/>
        <v>24405</v>
      </c>
      <c r="P20" s="248">
        <f t="shared" ref="P20:AF20" si="6">IF(P74=0,"",P74)</f>
        <v>24405</v>
      </c>
      <c r="Q20" s="248">
        <f t="shared" si="6"/>
        <v>24405</v>
      </c>
      <c r="R20" s="248">
        <f t="shared" si="6"/>
        <v>24405</v>
      </c>
      <c r="S20" s="248">
        <f t="shared" si="6"/>
        <v>24405</v>
      </c>
      <c r="T20" s="248">
        <f t="shared" si="6"/>
        <v>24405</v>
      </c>
      <c r="U20" s="248">
        <f t="shared" si="6"/>
        <v>24405</v>
      </c>
      <c r="V20" s="248">
        <f t="shared" si="6"/>
        <v>24405</v>
      </c>
      <c r="W20" s="248">
        <f t="shared" si="6"/>
        <v>24405</v>
      </c>
      <c r="X20" s="248">
        <f t="shared" si="6"/>
        <v>24405</v>
      </c>
      <c r="Y20" s="248">
        <f t="shared" si="6"/>
        <v>24405</v>
      </c>
      <c r="Z20" s="248">
        <f t="shared" si="6"/>
        <v>24405</v>
      </c>
      <c r="AA20" s="248">
        <f t="shared" si="6"/>
        <v>24405</v>
      </c>
      <c r="AB20" s="248">
        <f t="shared" si="6"/>
        <v>24405</v>
      </c>
      <c r="AC20" s="248">
        <f t="shared" si="6"/>
        <v>24405</v>
      </c>
      <c r="AD20" s="248">
        <f t="shared" si="6"/>
        <v>24405</v>
      </c>
      <c r="AE20" s="248">
        <f t="shared" si="6"/>
        <v>24405</v>
      </c>
      <c r="AF20" s="249">
        <f t="shared" si="6"/>
        <v>24405</v>
      </c>
    </row>
    <row r="21" spans="1:32" ht="24" customHeight="1">
      <c r="A21" s="245"/>
      <c r="B21" s="201">
        <v>2040</v>
      </c>
      <c r="C21" s="208"/>
      <c r="D21" s="209"/>
      <c r="E21" s="250"/>
      <c r="F21" s="250"/>
      <c r="G21" s="250"/>
      <c r="H21" s="251"/>
      <c r="I21" s="252" t="s">
        <v>17</v>
      </c>
      <c r="J21" s="253" t="str">
        <f>IF(J90=0,"",J90)</f>
        <v/>
      </c>
      <c r="K21" s="253" t="str">
        <f>IF(K90=0,"",K90)</f>
        <v/>
      </c>
      <c r="L21" s="253">
        <f>IF(L90=0,"",L90)</f>
        <v>4945</v>
      </c>
      <c r="M21" s="253">
        <f>IF(M90=0,"",M90)</f>
        <v>4945</v>
      </c>
      <c r="N21" s="253">
        <f>IF(N90=0,"",N90)</f>
        <v>4945</v>
      </c>
      <c r="O21" s="253">
        <f t="shared" ref="O21:AF21" si="7">IF(O90=0,"",O90)</f>
        <v>4945</v>
      </c>
      <c r="P21" s="253">
        <f t="shared" si="7"/>
        <v>4945</v>
      </c>
      <c r="Q21" s="253">
        <f t="shared" si="7"/>
        <v>4945</v>
      </c>
      <c r="R21" s="253">
        <f t="shared" si="7"/>
        <v>4945</v>
      </c>
      <c r="S21" s="253">
        <f t="shared" si="7"/>
        <v>4945</v>
      </c>
      <c r="T21" s="253">
        <f t="shared" si="7"/>
        <v>4945</v>
      </c>
      <c r="U21" s="253">
        <f t="shared" si="7"/>
        <v>4945</v>
      </c>
      <c r="V21" s="253">
        <f t="shared" si="7"/>
        <v>4945</v>
      </c>
      <c r="W21" s="253">
        <f t="shared" si="7"/>
        <v>4945</v>
      </c>
      <c r="X21" s="253">
        <f t="shared" si="7"/>
        <v>4945</v>
      </c>
      <c r="Y21" s="253">
        <f t="shared" si="7"/>
        <v>4945</v>
      </c>
      <c r="Z21" s="253">
        <f t="shared" si="7"/>
        <v>4945</v>
      </c>
      <c r="AA21" s="253">
        <f t="shared" si="7"/>
        <v>4945</v>
      </c>
      <c r="AB21" s="253">
        <f t="shared" si="7"/>
        <v>4945</v>
      </c>
      <c r="AC21" s="253">
        <f t="shared" si="7"/>
        <v>4945</v>
      </c>
      <c r="AD21" s="253">
        <f t="shared" si="7"/>
        <v>4945</v>
      </c>
      <c r="AE21" s="253">
        <f t="shared" si="7"/>
        <v>4945</v>
      </c>
      <c r="AF21" s="254">
        <f t="shared" si="7"/>
        <v>4945</v>
      </c>
    </row>
    <row r="22" spans="1:32" ht="24" customHeight="1">
      <c r="A22" s="245"/>
      <c r="B22" s="201">
        <v>2041</v>
      </c>
      <c r="C22" s="208"/>
      <c r="D22" s="209"/>
      <c r="E22" s="255"/>
      <c r="F22" s="255"/>
      <c r="G22" s="255"/>
      <c r="H22" s="256"/>
      <c r="I22" s="257" t="s">
        <v>18</v>
      </c>
      <c r="J22" s="258" t="str">
        <f>IF(J114=0,"",J114)</f>
        <v/>
      </c>
      <c r="K22" s="258" t="str">
        <f>IF(K114=0,"",K114)</f>
        <v/>
      </c>
      <c r="L22" s="258" t="str">
        <f>IF(L114=0,"",L114)</f>
        <v/>
      </c>
      <c r="M22" s="258" t="str">
        <f>IF(M114=0,"",M114)</f>
        <v/>
      </c>
      <c r="N22" s="258" t="str">
        <f>IF(N114=0,"",N114)</f>
        <v/>
      </c>
      <c r="O22" s="258" t="str">
        <f t="shared" ref="O22:AF22" si="8">IF(O114=0,"",O114)</f>
        <v/>
      </c>
      <c r="P22" s="258" t="str">
        <f t="shared" si="8"/>
        <v/>
      </c>
      <c r="Q22" s="258" t="str">
        <f t="shared" si="8"/>
        <v/>
      </c>
      <c r="R22" s="258" t="str">
        <f t="shared" si="8"/>
        <v/>
      </c>
      <c r="S22" s="258" t="str">
        <f t="shared" si="8"/>
        <v/>
      </c>
      <c r="T22" s="258" t="str">
        <f t="shared" si="8"/>
        <v/>
      </c>
      <c r="U22" s="258" t="str">
        <f t="shared" si="8"/>
        <v/>
      </c>
      <c r="V22" s="258" t="str">
        <f t="shared" si="8"/>
        <v/>
      </c>
      <c r="W22" s="258" t="str">
        <f t="shared" si="8"/>
        <v/>
      </c>
      <c r="X22" s="258" t="str">
        <f t="shared" si="8"/>
        <v/>
      </c>
      <c r="Y22" s="258" t="str">
        <f t="shared" si="8"/>
        <v/>
      </c>
      <c r="Z22" s="258" t="str">
        <f t="shared" si="8"/>
        <v/>
      </c>
      <c r="AA22" s="258" t="str">
        <f t="shared" si="8"/>
        <v/>
      </c>
      <c r="AB22" s="258" t="str">
        <f t="shared" si="8"/>
        <v/>
      </c>
      <c r="AC22" s="258" t="str">
        <f t="shared" si="8"/>
        <v/>
      </c>
      <c r="AD22" s="258" t="str">
        <f t="shared" si="8"/>
        <v/>
      </c>
      <c r="AE22" s="258" t="str">
        <f t="shared" si="8"/>
        <v/>
      </c>
      <c r="AF22" s="259" t="str">
        <f t="shared" si="8"/>
        <v/>
      </c>
    </row>
    <row r="23" spans="1:32" ht="24" customHeight="1">
      <c r="A23" s="245"/>
      <c r="B23" s="201">
        <v>2042</v>
      </c>
      <c r="C23" s="208"/>
      <c r="D23" s="209"/>
      <c r="E23" s="260"/>
      <c r="F23" s="260"/>
      <c r="G23" s="260"/>
      <c r="H23" s="261"/>
      <c r="I23" s="262" t="s">
        <v>19</v>
      </c>
      <c r="J23" s="263" t="str">
        <f>IF(J130=0,"",J130)</f>
        <v/>
      </c>
      <c r="K23" s="263" t="str">
        <f>IF(K130=0,"",K130)</f>
        <v/>
      </c>
      <c r="L23" s="263" t="str">
        <f>IF(L130=0,"",L130)</f>
        <v/>
      </c>
      <c r="M23" s="263" t="str">
        <f>IF(M130=0,"",M130)</f>
        <v/>
      </c>
      <c r="N23" s="263" t="str">
        <f>IF(N130=0,"",N130)</f>
        <v/>
      </c>
      <c r="O23" s="263" t="str">
        <f t="shared" ref="O23:AF23" si="9">IF(O130=0,"",O130)</f>
        <v/>
      </c>
      <c r="P23" s="263" t="str">
        <f t="shared" si="9"/>
        <v/>
      </c>
      <c r="Q23" s="263" t="str">
        <f t="shared" si="9"/>
        <v/>
      </c>
      <c r="R23" s="263" t="str">
        <f t="shared" si="9"/>
        <v/>
      </c>
      <c r="S23" s="263" t="str">
        <f t="shared" si="9"/>
        <v/>
      </c>
      <c r="T23" s="263" t="str">
        <f t="shared" si="9"/>
        <v/>
      </c>
      <c r="U23" s="263" t="str">
        <f t="shared" si="9"/>
        <v/>
      </c>
      <c r="V23" s="263" t="str">
        <f t="shared" si="9"/>
        <v/>
      </c>
      <c r="W23" s="263" t="str">
        <f t="shared" si="9"/>
        <v/>
      </c>
      <c r="X23" s="263" t="str">
        <f t="shared" si="9"/>
        <v/>
      </c>
      <c r="Y23" s="263" t="str">
        <f t="shared" si="9"/>
        <v/>
      </c>
      <c r="Z23" s="263" t="str">
        <f t="shared" si="9"/>
        <v/>
      </c>
      <c r="AA23" s="263" t="str">
        <f t="shared" si="9"/>
        <v/>
      </c>
      <c r="AB23" s="263" t="str">
        <f t="shared" si="9"/>
        <v/>
      </c>
      <c r="AC23" s="263" t="str">
        <f t="shared" si="9"/>
        <v/>
      </c>
      <c r="AD23" s="263" t="str">
        <f t="shared" si="9"/>
        <v/>
      </c>
      <c r="AE23" s="263" t="str">
        <f t="shared" si="9"/>
        <v/>
      </c>
      <c r="AF23" s="264" t="str">
        <f t="shared" si="9"/>
        <v/>
      </c>
    </row>
    <row r="24" spans="1:32" ht="24" customHeight="1">
      <c r="A24" s="245"/>
      <c r="B24" s="201">
        <v>2043</v>
      </c>
      <c r="C24" s="208"/>
      <c r="D24" s="209"/>
      <c r="E24" s="260"/>
      <c r="F24" s="260"/>
      <c r="G24" s="260"/>
      <c r="H24" s="265"/>
      <c r="I24" s="266" t="s">
        <v>20</v>
      </c>
      <c r="J24" s="267" t="str">
        <f>IF(J146=0,"",J146)</f>
        <v/>
      </c>
      <c r="K24" s="267" t="str">
        <f>IF(K146=0,"",K146)</f>
        <v/>
      </c>
      <c r="L24" s="267" t="str">
        <f>IF(L146=0,"",L146)</f>
        <v/>
      </c>
      <c r="M24" s="267" t="str">
        <f>IF(M146=0,"",M146)</f>
        <v/>
      </c>
      <c r="N24" s="267" t="str">
        <f>IF(N146=0,"",N146)</f>
        <v/>
      </c>
      <c r="O24" s="267" t="str">
        <f t="shared" ref="O24:AF24" si="10">IF(O146=0,"",O146)</f>
        <v/>
      </c>
      <c r="P24" s="267" t="str">
        <f t="shared" si="10"/>
        <v/>
      </c>
      <c r="Q24" s="267" t="str">
        <f t="shared" si="10"/>
        <v/>
      </c>
      <c r="R24" s="267" t="str">
        <f t="shared" si="10"/>
        <v/>
      </c>
      <c r="S24" s="267" t="str">
        <f t="shared" si="10"/>
        <v/>
      </c>
      <c r="T24" s="267" t="str">
        <f t="shared" si="10"/>
        <v/>
      </c>
      <c r="U24" s="267" t="str">
        <f t="shared" si="10"/>
        <v/>
      </c>
      <c r="V24" s="267" t="str">
        <f t="shared" si="10"/>
        <v/>
      </c>
      <c r="W24" s="267" t="str">
        <f t="shared" si="10"/>
        <v/>
      </c>
      <c r="X24" s="267" t="str">
        <f t="shared" si="10"/>
        <v/>
      </c>
      <c r="Y24" s="267" t="str">
        <f t="shared" si="10"/>
        <v/>
      </c>
      <c r="Z24" s="267" t="str">
        <f t="shared" si="10"/>
        <v/>
      </c>
      <c r="AA24" s="267" t="str">
        <f t="shared" si="10"/>
        <v/>
      </c>
      <c r="AB24" s="267" t="str">
        <f t="shared" si="10"/>
        <v/>
      </c>
      <c r="AC24" s="267" t="str">
        <f t="shared" si="10"/>
        <v/>
      </c>
      <c r="AD24" s="267" t="str">
        <f t="shared" si="10"/>
        <v/>
      </c>
      <c r="AE24" s="267" t="str">
        <f t="shared" si="10"/>
        <v/>
      </c>
      <c r="AF24" s="268" t="str">
        <f t="shared" si="10"/>
        <v/>
      </c>
    </row>
    <row r="25" spans="1:32" ht="24" customHeight="1">
      <c r="A25" s="245"/>
      <c r="B25" s="201">
        <v>2044</v>
      </c>
      <c r="C25" s="208"/>
      <c r="D25" s="209"/>
      <c r="E25" s="269"/>
      <c r="F25" s="269"/>
      <c r="G25" s="269"/>
      <c r="H25" s="270"/>
      <c r="I25" s="271" t="s">
        <v>21</v>
      </c>
      <c r="J25" s="272">
        <f>SUM(J18:J24)</f>
        <v>73799</v>
      </c>
      <c r="K25" s="272">
        <f>SUM(K18:K24)</f>
        <v>79522</v>
      </c>
      <c r="L25" s="272">
        <f t="shared" ref="L25:AF25" si="11">SUM(L18:L24)</f>
        <v>98774</v>
      </c>
      <c r="M25" s="272">
        <f t="shared" si="11"/>
        <v>98774</v>
      </c>
      <c r="N25" s="272">
        <f t="shared" si="11"/>
        <v>98774</v>
      </c>
      <c r="O25" s="272">
        <f t="shared" si="11"/>
        <v>98774</v>
      </c>
      <c r="P25" s="272">
        <f t="shared" si="11"/>
        <v>98774</v>
      </c>
      <c r="Q25" s="272">
        <f t="shared" si="11"/>
        <v>98774</v>
      </c>
      <c r="R25" s="272">
        <f t="shared" si="11"/>
        <v>98774</v>
      </c>
      <c r="S25" s="272">
        <f t="shared" si="11"/>
        <v>98774</v>
      </c>
      <c r="T25" s="272">
        <f t="shared" si="11"/>
        <v>98774</v>
      </c>
      <c r="U25" s="272">
        <f t="shared" si="11"/>
        <v>98774</v>
      </c>
      <c r="V25" s="272">
        <f t="shared" si="11"/>
        <v>98774</v>
      </c>
      <c r="W25" s="272">
        <f t="shared" si="11"/>
        <v>98774</v>
      </c>
      <c r="X25" s="272">
        <f t="shared" si="11"/>
        <v>98774</v>
      </c>
      <c r="Y25" s="272">
        <f t="shared" si="11"/>
        <v>98774</v>
      </c>
      <c r="Z25" s="272">
        <f t="shared" si="11"/>
        <v>98774</v>
      </c>
      <c r="AA25" s="272">
        <f t="shared" si="11"/>
        <v>98774</v>
      </c>
      <c r="AB25" s="272">
        <f t="shared" si="11"/>
        <v>98774</v>
      </c>
      <c r="AC25" s="272">
        <f t="shared" si="11"/>
        <v>98774</v>
      </c>
      <c r="AD25" s="272">
        <f t="shared" si="11"/>
        <v>98774</v>
      </c>
      <c r="AE25" s="272">
        <f t="shared" si="11"/>
        <v>98774</v>
      </c>
      <c r="AF25" s="273">
        <f t="shared" si="11"/>
        <v>98774</v>
      </c>
    </row>
    <row r="26" spans="1:32" s="202" customFormat="1" ht="10.35" customHeight="1">
      <c r="A26" s="245"/>
      <c r="B26" s="201">
        <v>2045</v>
      </c>
      <c r="C26" s="208"/>
      <c r="D26" s="274"/>
      <c r="E26" s="275"/>
      <c r="F26" s="275"/>
      <c r="G26" s="275"/>
      <c r="H26" s="275"/>
      <c r="I26" s="275"/>
      <c r="J26" s="275"/>
      <c r="K26" s="275"/>
      <c r="L26" s="275"/>
      <c r="M26" s="203"/>
      <c r="N26" s="203"/>
      <c r="O26" s="203"/>
      <c r="P26" s="203"/>
      <c r="Q26" s="203"/>
      <c r="R26" s="203"/>
      <c r="S26" s="203"/>
      <c r="T26" s="203"/>
      <c r="U26" s="203"/>
      <c r="V26" s="203"/>
      <c r="W26" s="203"/>
      <c r="X26" s="203"/>
      <c r="Y26" s="203"/>
      <c r="Z26" s="203"/>
      <c r="AA26" s="203"/>
      <c r="AB26" s="203"/>
      <c r="AC26" s="203"/>
      <c r="AD26" s="203"/>
      <c r="AE26" s="203"/>
      <c r="AF26" s="276"/>
    </row>
    <row r="27" spans="1:32" ht="30" customHeight="1">
      <c r="A27" s="245"/>
      <c r="B27" s="202"/>
      <c r="C27" s="208"/>
      <c r="D27" s="277"/>
      <c r="E27" s="278" t="s">
        <v>22</v>
      </c>
      <c r="F27" s="278"/>
      <c r="G27" s="278"/>
      <c r="H27" s="278"/>
      <c r="I27" s="279"/>
      <c r="J27" s="280" t="s">
        <v>249</v>
      </c>
      <c r="K27" s="278"/>
      <c r="L27" s="278"/>
      <c r="M27" s="281"/>
      <c r="N27" s="278"/>
      <c r="O27" s="278"/>
      <c r="P27" s="278"/>
      <c r="Q27" s="278"/>
      <c r="R27" s="278"/>
      <c r="S27" s="278"/>
      <c r="T27" s="278"/>
      <c r="U27" s="278"/>
      <c r="V27" s="278"/>
      <c r="W27" s="278"/>
      <c r="X27" s="278"/>
      <c r="Y27" s="278"/>
      <c r="Z27" s="278"/>
      <c r="AA27" s="278"/>
      <c r="AB27" s="278"/>
      <c r="AC27" s="278"/>
      <c r="AD27" s="278"/>
      <c r="AE27" s="278"/>
      <c r="AF27" s="282"/>
    </row>
    <row r="28" spans="1:32" ht="50.1" customHeight="1">
      <c r="A28" s="245"/>
      <c r="B28" s="245"/>
      <c r="C28" s="208"/>
      <c r="D28" s="178" t="s">
        <v>23</v>
      </c>
      <c r="E28" s="179" t="s">
        <v>24</v>
      </c>
      <c r="F28" s="180" t="s">
        <v>250</v>
      </c>
      <c r="G28" s="180" t="s">
        <v>25</v>
      </c>
      <c r="H28" s="180" t="s">
        <v>26</v>
      </c>
      <c r="I28" s="180" t="s">
        <v>27</v>
      </c>
      <c r="J28" s="180">
        <f>J$17</f>
        <v>2023</v>
      </c>
      <c r="K28" s="180">
        <f t="shared" ref="K28:AF28" si="12">K$17</f>
        <v>2024</v>
      </c>
      <c r="L28" s="180">
        <f t="shared" si="12"/>
        <v>2025</v>
      </c>
      <c r="M28" s="180">
        <f t="shared" si="12"/>
        <v>2026</v>
      </c>
      <c r="N28" s="180">
        <f t="shared" si="12"/>
        <v>2027</v>
      </c>
      <c r="O28" s="180">
        <f t="shared" si="12"/>
        <v>2028</v>
      </c>
      <c r="P28" s="180">
        <f t="shared" si="12"/>
        <v>2029</v>
      </c>
      <c r="Q28" s="180">
        <f t="shared" si="12"/>
        <v>2030</v>
      </c>
      <c r="R28" s="180">
        <f t="shared" si="12"/>
        <v>2031</v>
      </c>
      <c r="S28" s="180">
        <f t="shared" si="12"/>
        <v>2032</v>
      </c>
      <c r="T28" s="180">
        <f t="shared" si="12"/>
        <v>2033</v>
      </c>
      <c r="U28" s="180">
        <f t="shared" si="12"/>
        <v>2034</v>
      </c>
      <c r="V28" s="180">
        <f t="shared" si="12"/>
        <v>2035</v>
      </c>
      <c r="W28" s="180">
        <f t="shared" si="12"/>
        <v>2036</v>
      </c>
      <c r="X28" s="180">
        <f t="shared" si="12"/>
        <v>2037</v>
      </c>
      <c r="Y28" s="180">
        <f t="shared" si="12"/>
        <v>2038</v>
      </c>
      <c r="Z28" s="180">
        <f t="shared" si="12"/>
        <v>2039</v>
      </c>
      <c r="AA28" s="180">
        <f t="shared" si="12"/>
        <v>2040</v>
      </c>
      <c r="AB28" s="180">
        <f t="shared" si="12"/>
        <v>2041</v>
      </c>
      <c r="AC28" s="180">
        <f t="shared" si="12"/>
        <v>2042</v>
      </c>
      <c r="AD28" s="180">
        <f t="shared" si="12"/>
        <v>2043</v>
      </c>
      <c r="AE28" s="180">
        <f t="shared" si="12"/>
        <v>2044</v>
      </c>
      <c r="AF28" s="181">
        <f t="shared" si="12"/>
        <v>2045</v>
      </c>
    </row>
    <row r="29" spans="1:32" ht="20.100000000000001" customHeight="1">
      <c r="A29" s="245"/>
      <c r="B29" s="245"/>
      <c r="C29" s="208"/>
      <c r="D29" s="182"/>
      <c r="E29" s="283"/>
      <c r="F29" s="183"/>
      <c r="G29" s="284"/>
      <c r="H29" s="183"/>
      <c r="I29" s="186" t="s">
        <v>28</v>
      </c>
      <c r="J29" s="187">
        <f t="shared" ref="J29:AF29" si="13">SUM(J30:J54)</f>
        <v>0</v>
      </c>
      <c r="K29" s="187">
        <f t="shared" si="13"/>
        <v>0</v>
      </c>
      <c r="L29" s="187">
        <f t="shared" si="13"/>
        <v>0</v>
      </c>
      <c r="M29" s="187">
        <f t="shared" si="13"/>
        <v>0</v>
      </c>
      <c r="N29" s="187">
        <f t="shared" si="13"/>
        <v>0</v>
      </c>
      <c r="O29" s="187">
        <f t="shared" si="13"/>
        <v>0</v>
      </c>
      <c r="P29" s="187">
        <f t="shared" si="13"/>
        <v>0</v>
      </c>
      <c r="Q29" s="187">
        <f t="shared" si="13"/>
        <v>0</v>
      </c>
      <c r="R29" s="187">
        <f t="shared" si="13"/>
        <v>0</v>
      </c>
      <c r="S29" s="187">
        <f t="shared" si="13"/>
        <v>0</v>
      </c>
      <c r="T29" s="187">
        <f t="shared" si="13"/>
        <v>0</v>
      </c>
      <c r="U29" s="187">
        <f t="shared" si="13"/>
        <v>0</v>
      </c>
      <c r="V29" s="187">
        <f t="shared" si="13"/>
        <v>0</v>
      </c>
      <c r="W29" s="187">
        <f t="shared" si="13"/>
        <v>0</v>
      </c>
      <c r="X29" s="187">
        <f t="shared" si="13"/>
        <v>0</v>
      </c>
      <c r="Y29" s="187">
        <f t="shared" si="13"/>
        <v>0</v>
      </c>
      <c r="Z29" s="187">
        <f t="shared" si="13"/>
        <v>0</v>
      </c>
      <c r="AA29" s="187">
        <f t="shared" si="13"/>
        <v>0</v>
      </c>
      <c r="AB29" s="187">
        <f t="shared" si="13"/>
        <v>0</v>
      </c>
      <c r="AC29" s="187">
        <f t="shared" si="13"/>
        <v>0</v>
      </c>
      <c r="AD29" s="187">
        <f t="shared" si="13"/>
        <v>0</v>
      </c>
      <c r="AE29" s="187">
        <f t="shared" si="13"/>
        <v>0</v>
      </c>
      <c r="AF29" s="188">
        <f t="shared" si="13"/>
        <v>0</v>
      </c>
    </row>
    <row r="30" spans="1:32" ht="45">
      <c r="A30" s="245"/>
      <c r="B30" s="245"/>
      <c r="C30" s="208"/>
      <c r="D30" s="285" t="s">
        <v>29</v>
      </c>
      <c r="E30" s="286" t="s">
        <v>233</v>
      </c>
      <c r="F30" s="191">
        <v>2021</v>
      </c>
      <c r="G30" s="287" t="s">
        <v>5</v>
      </c>
      <c r="H30" s="191" t="s">
        <v>182</v>
      </c>
      <c r="I30" s="191" t="s">
        <v>170</v>
      </c>
      <c r="J30" s="199"/>
      <c r="K30" s="199">
        <f t="shared" ref="K30:L50" si="14">J30</f>
        <v>0</v>
      </c>
      <c r="L30" s="199">
        <f t="shared" ref="L30:L39" si="15">K30</f>
        <v>0</v>
      </c>
      <c r="M30" s="199">
        <f t="shared" ref="M30:O48" si="16">L30</f>
        <v>0</v>
      </c>
      <c r="N30" s="199"/>
      <c r="O30" s="199">
        <f t="shared" si="16"/>
        <v>0</v>
      </c>
      <c r="P30" s="199">
        <f t="shared" ref="P30:P54" si="17">O30</f>
        <v>0</v>
      </c>
      <c r="Q30" s="199"/>
      <c r="R30" s="199">
        <f t="shared" ref="R30:R39" si="18">Q30</f>
        <v>0</v>
      </c>
      <c r="S30" s="199">
        <f t="shared" ref="S30:S54" si="19">R30</f>
        <v>0</v>
      </c>
      <c r="T30" s="199">
        <f t="shared" ref="T30:T54" si="20">S30</f>
        <v>0</v>
      </c>
      <c r="U30" s="199">
        <f t="shared" ref="U30:U54" si="21">T30</f>
        <v>0</v>
      </c>
      <c r="V30" s="199">
        <f t="shared" ref="V30:V54" si="22">U30</f>
        <v>0</v>
      </c>
      <c r="W30" s="199">
        <f t="shared" ref="W30:W54" si="23">V30</f>
        <v>0</v>
      </c>
      <c r="X30" s="199">
        <f t="shared" ref="X30:X54" si="24">W30</f>
        <v>0</v>
      </c>
      <c r="Y30" s="199">
        <f t="shared" ref="Y30:Y54" si="25">X30</f>
        <v>0</v>
      </c>
      <c r="Z30" s="199">
        <f t="shared" ref="Z30:Z54" si="26">Y30</f>
        <v>0</v>
      </c>
      <c r="AA30" s="199">
        <f t="shared" ref="AA30:AA54" si="27">Z30</f>
        <v>0</v>
      </c>
      <c r="AB30" s="199">
        <f t="shared" ref="AB30:AB54" si="28">AA30</f>
        <v>0</v>
      </c>
      <c r="AC30" s="199">
        <f t="shared" ref="AC30:AC54" si="29">AB30</f>
        <v>0</v>
      </c>
      <c r="AD30" s="199">
        <f t="shared" ref="AD30:AD54" si="30">AC30</f>
        <v>0</v>
      </c>
      <c r="AE30" s="199">
        <f t="shared" ref="AE30:AE54" si="31">AD30</f>
        <v>0</v>
      </c>
      <c r="AF30" s="200">
        <f t="shared" ref="AF30:AF54" si="32">AE30</f>
        <v>0</v>
      </c>
    </row>
    <row r="31" spans="1:32" ht="30">
      <c r="A31" s="245"/>
      <c r="B31" s="245"/>
      <c r="C31" s="208"/>
      <c r="D31" s="285" t="s">
        <v>30</v>
      </c>
      <c r="E31" s="286" t="s">
        <v>267</v>
      </c>
      <c r="F31" s="191">
        <v>2022</v>
      </c>
      <c r="G31" s="287" t="s">
        <v>2</v>
      </c>
      <c r="H31" s="191" t="s">
        <v>182</v>
      </c>
      <c r="I31" s="191" t="s">
        <v>170</v>
      </c>
      <c r="J31" s="199"/>
      <c r="K31" s="199"/>
      <c r="L31" s="199"/>
      <c r="M31" s="199"/>
      <c r="N31" s="199"/>
      <c r="O31" s="199"/>
      <c r="P31" s="199"/>
      <c r="Q31" s="199"/>
      <c r="R31" s="199"/>
      <c r="S31" s="199"/>
      <c r="T31" s="199"/>
      <c r="U31" s="199"/>
      <c r="V31" s="199"/>
      <c r="W31" s="199"/>
      <c r="X31" s="199"/>
      <c r="Y31" s="199"/>
      <c r="Z31" s="199"/>
      <c r="AA31" s="199"/>
      <c r="AB31" s="199"/>
      <c r="AC31" s="199"/>
      <c r="AD31" s="199"/>
      <c r="AE31" s="199"/>
      <c r="AF31" s="200"/>
    </row>
    <row r="32" spans="1:32" ht="75">
      <c r="A32" s="245"/>
      <c r="B32" s="245"/>
      <c r="C32" s="208"/>
      <c r="D32" s="285" t="s">
        <v>31</v>
      </c>
      <c r="E32" s="286" t="s">
        <v>273</v>
      </c>
      <c r="F32" s="191">
        <v>2022</v>
      </c>
      <c r="G32" s="287" t="s">
        <v>2</v>
      </c>
      <c r="H32" s="191" t="s">
        <v>182</v>
      </c>
      <c r="I32" s="191" t="s">
        <v>272</v>
      </c>
      <c r="J32" s="199"/>
      <c r="K32" s="199"/>
      <c r="L32" s="199"/>
      <c r="M32" s="199"/>
      <c r="N32" s="199"/>
      <c r="O32" s="199"/>
      <c r="P32" s="199"/>
      <c r="Q32" s="199"/>
      <c r="R32" s="199"/>
      <c r="S32" s="199"/>
      <c r="T32" s="199"/>
      <c r="U32" s="199"/>
      <c r="V32" s="199"/>
      <c r="W32" s="199"/>
      <c r="X32" s="199"/>
      <c r="Y32" s="199"/>
      <c r="Z32" s="199"/>
      <c r="AA32" s="199"/>
      <c r="AB32" s="199"/>
      <c r="AC32" s="199"/>
      <c r="AD32" s="199"/>
      <c r="AE32" s="199"/>
      <c r="AF32" s="200"/>
    </row>
    <row r="33" spans="1:32" ht="60">
      <c r="A33" s="245"/>
      <c r="B33" s="245"/>
      <c r="C33" s="208"/>
      <c r="D33" s="285" t="s">
        <v>32</v>
      </c>
      <c r="E33" s="286" t="s">
        <v>234</v>
      </c>
      <c r="F33" s="191">
        <v>2022</v>
      </c>
      <c r="G33" s="287" t="s">
        <v>5</v>
      </c>
      <c r="H33" s="191" t="s">
        <v>271</v>
      </c>
      <c r="I33" s="191" t="s">
        <v>174</v>
      </c>
      <c r="J33" s="199"/>
      <c r="K33" s="199"/>
      <c r="L33" s="199"/>
      <c r="M33" s="199"/>
      <c r="N33" s="199"/>
      <c r="O33" s="199"/>
      <c r="P33" s="199"/>
      <c r="Q33" s="199"/>
      <c r="R33" s="199"/>
      <c r="S33" s="199"/>
      <c r="T33" s="199"/>
      <c r="U33" s="199"/>
      <c r="V33" s="199"/>
      <c r="W33" s="199"/>
      <c r="X33" s="199"/>
      <c r="Y33" s="199"/>
      <c r="Z33" s="199"/>
      <c r="AA33" s="199"/>
      <c r="AB33" s="199"/>
      <c r="AC33" s="199"/>
      <c r="AD33" s="199"/>
      <c r="AE33" s="199"/>
      <c r="AF33" s="200"/>
    </row>
    <row r="34" spans="1:32" ht="60">
      <c r="A34" s="245"/>
      <c r="B34" s="245"/>
      <c r="C34" s="208"/>
      <c r="D34" s="285" t="s">
        <v>33</v>
      </c>
      <c r="E34" s="288" t="s">
        <v>275</v>
      </c>
      <c r="F34" s="191">
        <v>2022</v>
      </c>
      <c r="G34" s="287" t="s">
        <v>5</v>
      </c>
      <c r="H34" s="191" t="s">
        <v>170</v>
      </c>
      <c r="I34" s="191" t="s">
        <v>274</v>
      </c>
      <c r="J34" s="199"/>
      <c r="K34" s="199"/>
      <c r="L34" s="199"/>
      <c r="M34" s="199"/>
      <c r="N34" s="199"/>
      <c r="O34" s="199"/>
      <c r="P34" s="199"/>
      <c r="Q34" s="199"/>
      <c r="R34" s="199"/>
      <c r="S34" s="199"/>
      <c r="T34" s="199"/>
      <c r="U34" s="199"/>
      <c r="V34" s="199"/>
      <c r="W34" s="199"/>
      <c r="X34" s="199"/>
      <c r="Y34" s="199"/>
      <c r="Z34" s="199"/>
      <c r="AA34" s="199"/>
      <c r="AB34" s="199"/>
      <c r="AC34" s="199"/>
      <c r="AD34" s="199"/>
      <c r="AE34" s="199"/>
      <c r="AF34" s="200"/>
    </row>
    <row r="35" spans="1:32" ht="60">
      <c r="A35" s="245"/>
      <c r="B35" s="245"/>
      <c r="C35" s="208"/>
      <c r="D35" s="285" t="s">
        <v>34</v>
      </c>
      <c r="E35" s="288" t="s">
        <v>210</v>
      </c>
      <c r="F35" s="191">
        <v>2021</v>
      </c>
      <c r="G35" s="287" t="s">
        <v>5</v>
      </c>
      <c r="H35" s="191" t="s">
        <v>170</v>
      </c>
      <c r="I35" s="191" t="s">
        <v>197</v>
      </c>
      <c r="J35" s="199"/>
      <c r="K35" s="199">
        <f t="shared" si="14"/>
        <v>0</v>
      </c>
      <c r="L35" s="199">
        <f t="shared" si="15"/>
        <v>0</v>
      </c>
      <c r="M35" s="199">
        <f t="shared" si="16"/>
        <v>0</v>
      </c>
      <c r="N35" s="199">
        <f>M35</f>
        <v>0</v>
      </c>
      <c r="O35" s="199">
        <f t="shared" si="16"/>
        <v>0</v>
      </c>
      <c r="P35" s="199">
        <f t="shared" si="17"/>
        <v>0</v>
      </c>
      <c r="Q35" s="199">
        <f t="shared" ref="Q35:R48" si="33">P35</f>
        <v>0</v>
      </c>
      <c r="R35" s="199">
        <f t="shared" si="18"/>
        <v>0</v>
      </c>
      <c r="S35" s="199">
        <f t="shared" si="19"/>
        <v>0</v>
      </c>
      <c r="T35" s="199">
        <f t="shared" si="20"/>
        <v>0</v>
      </c>
      <c r="U35" s="199">
        <f t="shared" si="21"/>
        <v>0</v>
      </c>
      <c r="V35" s="199">
        <f t="shared" si="22"/>
        <v>0</v>
      </c>
      <c r="W35" s="199">
        <f t="shared" si="23"/>
        <v>0</v>
      </c>
      <c r="X35" s="199">
        <f t="shared" si="24"/>
        <v>0</v>
      </c>
      <c r="Y35" s="199">
        <f t="shared" si="25"/>
        <v>0</v>
      </c>
      <c r="Z35" s="199">
        <f t="shared" si="26"/>
        <v>0</v>
      </c>
      <c r="AA35" s="199">
        <f t="shared" si="27"/>
        <v>0</v>
      </c>
      <c r="AB35" s="199">
        <f t="shared" si="28"/>
        <v>0</v>
      </c>
      <c r="AC35" s="199">
        <f t="shared" si="29"/>
        <v>0</v>
      </c>
      <c r="AD35" s="199">
        <f t="shared" si="30"/>
        <v>0</v>
      </c>
      <c r="AE35" s="199">
        <f t="shared" si="31"/>
        <v>0</v>
      </c>
      <c r="AF35" s="200">
        <f t="shared" si="32"/>
        <v>0</v>
      </c>
    </row>
    <row r="36" spans="1:32" ht="30">
      <c r="A36" s="245"/>
      <c r="B36" s="245"/>
      <c r="C36" s="208"/>
      <c r="D36" s="285" t="s">
        <v>35</v>
      </c>
      <c r="E36" s="288" t="s">
        <v>206</v>
      </c>
      <c r="F36" s="191">
        <v>2021</v>
      </c>
      <c r="G36" s="287" t="s">
        <v>5</v>
      </c>
      <c r="H36" s="191" t="s">
        <v>170</v>
      </c>
      <c r="I36" s="191" t="s">
        <v>172</v>
      </c>
      <c r="J36" s="199"/>
      <c r="K36" s="199">
        <f t="shared" si="14"/>
        <v>0</v>
      </c>
      <c r="L36" s="199">
        <f t="shared" si="15"/>
        <v>0</v>
      </c>
      <c r="M36" s="199">
        <f t="shared" si="16"/>
        <v>0</v>
      </c>
      <c r="N36" s="199">
        <f>M36</f>
        <v>0</v>
      </c>
      <c r="O36" s="199">
        <f t="shared" si="16"/>
        <v>0</v>
      </c>
      <c r="P36" s="199">
        <f t="shared" si="17"/>
        <v>0</v>
      </c>
      <c r="Q36" s="199">
        <f t="shared" si="33"/>
        <v>0</v>
      </c>
      <c r="R36" s="199">
        <f t="shared" si="18"/>
        <v>0</v>
      </c>
      <c r="S36" s="199">
        <f t="shared" si="19"/>
        <v>0</v>
      </c>
      <c r="T36" s="199">
        <f t="shared" si="20"/>
        <v>0</v>
      </c>
      <c r="U36" s="199">
        <f t="shared" si="21"/>
        <v>0</v>
      </c>
      <c r="V36" s="199">
        <f t="shared" si="22"/>
        <v>0</v>
      </c>
      <c r="W36" s="199">
        <f t="shared" si="23"/>
        <v>0</v>
      </c>
      <c r="X36" s="199">
        <f t="shared" si="24"/>
        <v>0</v>
      </c>
      <c r="Y36" s="199">
        <f t="shared" si="25"/>
        <v>0</v>
      </c>
      <c r="Z36" s="199">
        <f t="shared" si="26"/>
        <v>0</v>
      </c>
      <c r="AA36" s="199">
        <f t="shared" si="27"/>
        <v>0</v>
      </c>
      <c r="AB36" s="199">
        <f t="shared" si="28"/>
        <v>0</v>
      </c>
      <c r="AC36" s="199">
        <f t="shared" si="29"/>
        <v>0</v>
      </c>
      <c r="AD36" s="199">
        <f t="shared" si="30"/>
        <v>0</v>
      </c>
      <c r="AE36" s="199">
        <f t="shared" si="31"/>
        <v>0</v>
      </c>
      <c r="AF36" s="200">
        <f t="shared" si="32"/>
        <v>0</v>
      </c>
    </row>
    <row r="37" spans="1:32" ht="45">
      <c r="A37" s="245"/>
      <c r="B37" s="245"/>
      <c r="C37" s="208"/>
      <c r="D37" s="285" t="s">
        <v>36</v>
      </c>
      <c r="E37" s="389" t="s">
        <v>218</v>
      </c>
      <c r="F37" s="191">
        <v>2022</v>
      </c>
      <c r="G37" s="287" t="s">
        <v>13</v>
      </c>
      <c r="H37" s="191" t="s">
        <v>176</v>
      </c>
      <c r="I37" s="191" t="s">
        <v>176</v>
      </c>
      <c r="J37" s="199"/>
      <c r="K37" s="199">
        <f t="shared" si="14"/>
        <v>0</v>
      </c>
      <c r="L37" s="199">
        <f t="shared" si="15"/>
        <v>0</v>
      </c>
      <c r="M37" s="199">
        <f t="shared" si="16"/>
        <v>0</v>
      </c>
      <c r="N37" s="199">
        <f>M37</f>
        <v>0</v>
      </c>
      <c r="O37" s="199">
        <f t="shared" si="16"/>
        <v>0</v>
      </c>
      <c r="P37" s="199">
        <f t="shared" si="17"/>
        <v>0</v>
      </c>
      <c r="Q37" s="199">
        <f t="shared" si="33"/>
        <v>0</v>
      </c>
      <c r="R37" s="199">
        <f t="shared" si="18"/>
        <v>0</v>
      </c>
      <c r="S37" s="199">
        <f t="shared" si="19"/>
        <v>0</v>
      </c>
      <c r="T37" s="199">
        <f t="shared" si="20"/>
        <v>0</v>
      </c>
      <c r="U37" s="199">
        <f t="shared" si="21"/>
        <v>0</v>
      </c>
      <c r="V37" s="199">
        <f t="shared" si="22"/>
        <v>0</v>
      </c>
      <c r="W37" s="199">
        <f t="shared" si="23"/>
        <v>0</v>
      </c>
      <c r="X37" s="199">
        <f t="shared" si="24"/>
        <v>0</v>
      </c>
      <c r="Y37" s="199">
        <f t="shared" si="25"/>
        <v>0</v>
      </c>
      <c r="Z37" s="199">
        <f t="shared" si="26"/>
        <v>0</v>
      </c>
      <c r="AA37" s="199">
        <f t="shared" si="27"/>
        <v>0</v>
      </c>
      <c r="AB37" s="199">
        <f t="shared" si="28"/>
        <v>0</v>
      </c>
      <c r="AC37" s="199">
        <f t="shared" si="29"/>
        <v>0</v>
      </c>
      <c r="AD37" s="199">
        <f t="shared" si="30"/>
        <v>0</v>
      </c>
      <c r="AE37" s="199">
        <f t="shared" si="31"/>
        <v>0</v>
      </c>
      <c r="AF37" s="200">
        <f t="shared" si="32"/>
        <v>0</v>
      </c>
    </row>
    <row r="38" spans="1:32" ht="45">
      <c r="A38" s="245"/>
      <c r="B38" s="245"/>
      <c r="C38" s="208"/>
      <c r="D38" s="285" t="s">
        <v>37</v>
      </c>
      <c r="E38" s="190" t="s">
        <v>311</v>
      </c>
      <c r="F38" s="191">
        <v>2021</v>
      </c>
      <c r="G38" s="287" t="s">
        <v>5</v>
      </c>
      <c r="H38" s="387" t="s">
        <v>289</v>
      </c>
      <c r="I38" s="191" t="s">
        <v>287</v>
      </c>
      <c r="J38" s="199"/>
      <c r="K38" s="199"/>
      <c r="L38" s="199"/>
      <c r="M38" s="199"/>
      <c r="N38" s="199"/>
      <c r="O38" s="199"/>
      <c r="P38" s="199"/>
      <c r="Q38" s="199"/>
      <c r="R38" s="199"/>
      <c r="S38" s="199"/>
      <c r="T38" s="199"/>
      <c r="U38" s="199"/>
      <c r="V38" s="199"/>
      <c r="W38" s="199"/>
      <c r="X38" s="199"/>
      <c r="Y38" s="199"/>
      <c r="Z38" s="199"/>
      <c r="AA38" s="199"/>
      <c r="AB38" s="199"/>
      <c r="AC38" s="199"/>
      <c r="AD38" s="199"/>
      <c r="AE38" s="199"/>
      <c r="AF38" s="200"/>
    </row>
    <row r="39" spans="1:32" ht="45">
      <c r="A39" s="245"/>
      <c r="B39" s="245"/>
      <c r="C39" s="208"/>
      <c r="D39" s="285" t="s">
        <v>38</v>
      </c>
      <c r="E39" s="288" t="s">
        <v>253</v>
      </c>
      <c r="F39" s="191">
        <v>2023</v>
      </c>
      <c r="G39" s="287" t="s">
        <v>5</v>
      </c>
      <c r="H39" s="191" t="s">
        <v>289</v>
      </c>
      <c r="I39" s="191" t="s">
        <v>252</v>
      </c>
      <c r="J39" s="199"/>
      <c r="K39" s="199">
        <f t="shared" si="14"/>
        <v>0</v>
      </c>
      <c r="L39" s="199">
        <f t="shared" si="15"/>
        <v>0</v>
      </c>
      <c r="M39" s="199">
        <f t="shared" si="16"/>
        <v>0</v>
      </c>
      <c r="N39" s="199">
        <f>M39</f>
        <v>0</v>
      </c>
      <c r="O39" s="199">
        <f t="shared" si="16"/>
        <v>0</v>
      </c>
      <c r="P39" s="199">
        <f t="shared" si="17"/>
        <v>0</v>
      </c>
      <c r="Q39" s="199">
        <f t="shared" si="33"/>
        <v>0</v>
      </c>
      <c r="R39" s="199">
        <f t="shared" si="18"/>
        <v>0</v>
      </c>
      <c r="S39" s="199">
        <f t="shared" si="19"/>
        <v>0</v>
      </c>
      <c r="T39" s="199">
        <f t="shared" si="20"/>
        <v>0</v>
      </c>
      <c r="U39" s="199">
        <f t="shared" si="21"/>
        <v>0</v>
      </c>
      <c r="V39" s="199">
        <f t="shared" si="22"/>
        <v>0</v>
      </c>
      <c r="W39" s="199">
        <f t="shared" si="23"/>
        <v>0</v>
      </c>
      <c r="X39" s="199">
        <f t="shared" si="24"/>
        <v>0</v>
      </c>
      <c r="Y39" s="199">
        <f t="shared" si="25"/>
        <v>0</v>
      </c>
      <c r="Z39" s="199">
        <f t="shared" si="26"/>
        <v>0</v>
      </c>
      <c r="AA39" s="199">
        <f t="shared" si="27"/>
        <v>0</v>
      </c>
      <c r="AB39" s="199">
        <f t="shared" si="28"/>
        <v>0</v>
      </c>
      <c r="AC39" s="199">
        <f t="shared" si="29"/>
        <v>0</v>
      </c>
      <c r="AD39" s="199">
        <f t="shared" si="30"/>
        <v>0</v>
      </c>
      <c r="AE39" s="199">
        <f t="shared" si="31"/>
        <v>0</v>
      </c>
      <c r="AF39" s="200">
        <f t="shared" si="32"/>
        <v>0</v>
      </c>
    </row>
    <row r="40" spans="1:32" ht="45">
      <c r="A40" s="245"/>
      <c r="B40" s="245"/>
      <c r="C40" s="208"/>
      <c r="D40" s="285" t="s">
        <v>39</v>
      </c>
      <c r="E40" s="288" t="s">
        <v>288</v>
      </c>
      <c r="F40" s="191">
        <v>2022</v>
      </c>
      <c r="G40" s="287" t="s">
        <v>5</v>
      </c>
      <c r="H40" s="191" t="s">
        <v>170</v>
      </c>
      <c r="I40" s="191" t="s">
        <v>215</v>
      </c>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row>
    <row r="41" spans="1:32" ht="45">
      <c r="A41" s="245"/>
      <c r="B41" s="245"/>
      <c r="C41" s="208"/>
      <c r="D41" s="285" t="s">
        <v>40</v>
      </c>
      <c r="E41" s="288" t="s">
        <v>268</v>
      </c>
      <c r="F41" s="191">
        <v>2022</v>
      </c>
      <c r="G41" s="287" t="s">
        <v>5</v>
      </c>
      <c r="H41" s="191" t="s">
        <v>290</v>
      </c>
      <c r="I41" s="191" t="s">
        <v>216</v>
      </c>
      <c r="J41" s="199"/>
      <c r="K41" s="199"/>
      <c r="L41" s="199"/>
      <c r="M41" s="199"/>
      <c r="N41" s="199"/>
      <c r="O41" s="199"/>
      <c r="P41" s="199"/>
      <c r="Q41" s="199"/>
      <c r="R41" s="199"/>
      <c r="S41" s="199"/>
      <c r="T41" s="199"/>
      <c r="U41" s="199"/>
      <c r="V41" s="199"/>
      <c r="W41" s="199"/>
      <c r="X41" s="199"/>
      <c r="Y41" s="199"/>
      <c r="Z41" s="199"/>
      <c r="AA41" s="199"/>
      <c r="AB41" s="199"/>
      <c r="AC41" s="199"/>
      <c r="AD41" s="199"/>
      <c r="AE41" s="199"/>
      <c r="AF41" s="200"/>
    </row>
    <row r="42" spans="1:32" ht="30">
      <c r="A42" s="245"/>
      <c r="B42" s="245"/>
      <c r="C42" s="208"/>
      <c r="D42" s="285" t="s">
        <v>41</v>
      </c>
      <c r="E42" s="288" t="s">
        <v>253</v>
      </c>
      <c r="F42" s="191">
        <v>2021</v>
      </c>
      <c r="G42" s="287" t="s">
        <v>5</v>
      </c>
      <c r="H42" s="191" t="s">
        <v>170</v>
      </c>
      <c r="I42" s="191" t="s">
        <v>173</v>
      </c>
      <c r="J42" s="199"/>
      <c r="K42" s="199">
        <f t="shared" si="14"/>
        <v>0</v>
      </c>
      <c r="L42" s="199">
        <f>K42</f>
        <v>0</v>
      </c>
      <c r="M42" s="199">
        <f t="shared" si="16"/>
        <v>0</v>
      </c>
      <c r="N42" s="199">
        <f>M42</f>
        <v>0</v>
      </c>
      <c r="O42" s="199">
        <f t="shared" ref="O42:O54" si="34">N42</f>
        <v>0</v>
      </c>
      <c r="P42" s="199">
        <f t="shared" si="17"/>
        <v>0</v>
      </c>
      <c r="Q42" s="199">
        <f t="shared" si="33"/>
        <v>0</v>
      </c>
      <c r="R42" s="199">
        <f t="shared" si="33"/>
        <v>0</v>
      </c>
      <c r="S42" s="199">
        <f t="shared" si="19"/>
        <v>0</v>
      </c>
      <c r="T42" s="199">
        <f t="shared" si="20"/>
        <v>0</v>
      </c>
      <c r="U42" s="199">
        <f t="shared" si="21"/>
        <v>0</v>
      </c>
      <c r="V42" s="199">
        <f t="shared" si="22"/>
        <v>0</v>
      </c>
      <c r="W42" s="199">
        <f t="shared" si="23"/>
        <v>0</v>
      </c>
      <c r="X42" s="199">
        <f t="shared" si="24"/>
        <v>0</v>
      </c>
      <c r="Y42" s="199">
        <f t="shared" si="25"/>
        <v>0</v>
      </c>
      <c r="Z42" s="199">
        <f t="shared" si="26"/>
        <v>0</v>
      </c>
      <c r="AA42" s="199">
        <f t="shared" si="27"/>
        <v>0</v>
      </c>
      <c r="AB42" s="199">
        <f t="shared" si="28"/>
        <v>0</v>
      </c>
      <c r="AC42" s="199">
        <f t="shared" si="29"/>
        <v>0</v>
      </c>
      <c r="AD42" s="199">
        <f t="shared" si="30"/>
        <v>0</v>
      </c>
      <c r="AE42" s="199">
        <f t="shared" si="31"/>
        <v>0</v>
      </c>
      <c r="AF42" s="200">
        <f>AE42</f>
        <v>0</v>
      </c>
    </row>
    <row r="43" spans="1:32" ht="60">
      <c r="A43" s="245"/>
      <c r="B43" s="245"/>
      <c r="C43" s="208"/>
      <c r="D43" s="285" t="s">
        <v>42</v>
      </c>
      <c r="E43" s="288" t="s">
        <v>235</v>
      </c>
      <c r="F43" s="191">
        <v>2025</v>
      </c>
      <c r="G43" s="287" t="s">
        <v>5</v>
      </c>
      <c r="H43" s="191" t="s">
        <v>272</v>
      </c>
      <c r="I43" s="191" t="s">
        <v>276</v>
      </c>
      <c r="J43" s="199"/>
      <c r="K43" s="199">
        <f t="shared" si="14"/>
        <v>0</v>
      </c>
      <c r="L43" s="199">
        <f t="shared" si="14"/>
        <v>0</v>
      </c>
      <c r="M43" s="199">
        <f t="shared" si="16"/>
        <v>0</v>
      </c>
      <c r="N43" s="199">
        <f t="shared" si="16"/>
        <v>0</v>
      </c>
      <c r="O43" s="199">
        <f t="shared" si="34"/>
        <v>0</v>
      </c>
      <c r="P43" s="199">
        <f t="shared" si="17"/>
        <v>0</v>
      </c>
      <c r="Q43" s="199">
        <f t="shared" si="33"/>
        <v>0</v>
      </c>
      <c r="R43" s="199">
        <f t="shared" si="33"/>
        <v>0</v>
      </c>
      <c r="S43" s="199">
        <f t="shared" si="19"/>
        <v>0</v>
      </c>
      <c r="T43" s="199">
        <f t="shared" si="20"/>
        <v>0</v>
      </c>
      <c r="U43" s="199">
        <f t="shared" si="21"/>
        <v>0</v>
      </c>
      <c r="V43" s="199">
        <f t="shared" si="22"/>
        <v>0</v>
      </c>
      <c r="W43" s="199">
        <f t="shared" si="23"/>
        <v>0</v>
      </c>
      <c r="X43" s="199">
        <f t="shared" si="24"/>
        <v>0</v>
      </c>
      <c r="Y43" s="199">
        <f t="shared" si="25"/>
        <v>0</v>
      </c>
      <c r="Z43" s="199">
        <f t="shared" si="26"/>
        <v>0</v>
      </c>
      <c r="AA43" s="199">
        <f t="shared" si="27"/>
        <v>0</v>
      </c>
      <c r="AB43" s="199">
        <f t="shared" si="28"/>
        <v>0</v>
      </c>
      <c r="AC43" s="199">
        <f t="shared" si="29"/>
        <v>0</v>
      </c>
      <c r="AD43" s="199">
        <f t="shared" si="30"/>
        <v>0</v>
      </c>
      <c r="AE43" s="199">
        <f t="shared" si="31"/>
        <v>0</v>
      </c>
      <c r="AF43" s="200">
        <f t="shared" si="32"/>
        <v>0</v>
      </c>
    </row>
    <row r="44" spans="1:32" ht="30">
      <c r="A44" s="245"/>
      <c r="B44" s="245"/>
      <c r="C44" s="208"/>
      <c r="D44" s="285" t="s">
        <v>43</v>
      </c>
      <c r="E44" s="288" t="s">
        <v>301</v>
      </c>
      <c r="F44" s="191">
        <v>2025</v>
      </c>
      <c r="G44" s="287" t="s">
        <v>7</v>
      </c>
      <c r="H44" s="191" t="s">
        <v>272</v>
      </c>
      <c r="I44" s="191" t="s">
        <v>277</v>
      </c>
      <c r="J44" s="199"/>
      <c r="K44" s="199"/>
      <c r="L44" s="199"/>
      <c r="M44" s="199"/>
      <c r="N44" s="199"/>
      <c r="O44" s="199"/>
      <c r="P44" s="199"/>
      <c r="Q44" s="199"/>
      <c r="R44" s="199"/>
      <c r="S44" s="199"/>
      <c r="T44" s="199"/>
      <c r="U44" s="199"/>
      <c r="V44" s="199"/>
      <c r="W44" s="199"/>
      <c r="X44" s="199"/>
      <c r="Y44" s="199"/>
      <c r="Z44" s="199"/>
      <c r="AA44" s="199"/>
      <c r="AB44" s="199"/>
      <c r="AC44" s="199"/>
      <c r="AD44" s="199"/>
      <c r="AE44" s="199"/>
      <c r="AF44" s="200"/>
    </row>
    <row r="45" spans="1:32" ht="30">
      <c r="A45" s="245"/>
      <c r="B45" s="245"/>
      <c r="C45" s="208"/>
      <c r="D45" s="285" t="s">
        <v>44</v>
      </c>
      <c r="E45" s="288" t="s">
        <v>209</v>
      </c>
      <c r="F45" s="191">
        <v>2025</v>
      </c>
      <c r="G45" s="287" t="s">
        <v>10</v>
      </c>
      <c r="H45" s="191" t="s">
        <v>291</v>
      </c>
      <c r="I45" s="191" t="s">
        <v>207</v>
      </c>
      <c r="J45" s="199"/>
      <c r="K45" s="199">
        <f t="shared" si="14"/>
        <v>0</v>
      </c>
      <c r="L45" s="199">
        <f>K45</f>
        <v>0</v>
      </c>
      <c r="M45" s="199">
        <f t="shared" si="16"/>
        <v>0</v>
      </c>
      <c r="N45" s="199">
        <f t="shared" si="16"/>
        <v>0</v>
      </c>
      <c r="O45" s="199">
        <f t="shared" si="34"/>
        <v>0</v>
      </c>
      <c r="P45" s="199">
        <f t="shared" si="17"/>
        <v>0</v>
      </c>
      <c r="Q45" s="199">
        <f t="shared" si="33"/>
        <v>0</v>
      </c>
      <c r="R45" s="199">
        <f t="shared" si="33"/>
        <v>0</v>
      </c>
      <c r="S45" s="199">
        <f t="shared" si="19"/>
        <v>0</v>
      </c>
      <c r="T45" s="199">
        <f t="shared" si="20"/>
        <v>0</v>
      </c>
      <c r="U45" s="199">
        <f t="shared" si="21"/>
        <v>0</v>
      </c>
      <c r="V45" s="199">
        <f t="shared" si="22"/>
        <v>0</v>
      </c>
      <c r="W45" s="199">
        <f t="shared" si="23"/>
        <v>0</v>
      </c>
      <c r="X45" s="199">
        <f t="shared" si="24"/>
        <v>0</v>
      </c>
      <c r="Y45" s="199">
        <f t="shared" si="25"/>
        <v>0</v>
      </c>
      <c r="Z45" s="199">
        <f t="shared" si="26"/>
        <v>0</v>
      </c>
      <c r="AA45" s="199">
        <f t="shared" si="27"/>
        <v>0</v>
      </c>
      <c r="AB45" s="199">
        <f t="shared" si="28"/>
        <v>0</v>
      </c>
      <c r="AC45" s="199">
        <f t="shared" si="29"/>
        <v>0</v>
      </c>
      <c r="AD45" s="199">
        <f t="shared" si="30"/>
        <v>0</v>
      </c>
      <c r="AE45" s="199">
        <f t="shared" si="31"/>
        <v>0</v>
      </c>
      <c r="AF45" s="200">
        <f t="shared" si="32"/>
        <v>0</v>
      </c>
    </row>
    <row r="46" spans="1:32" ht="30">
      <c r="A46" s="245"/>
      <c r="B46" s="245"/>
      <c r="C46" s="208"/>
      <c r="D46" s="285" t="s">
        <v>205</v>
      </c>
      <c r="E46" s="288" t="s">
        <v>300</v>
      </c>
      <c r="F46" s="191">
        <v>2021</v>
      </c>
      <c r="G46" s="287" t="s">
        <v>5</v>
      </c>
      <c r="H46" s="191" t="s">
        <v>170</v>
      </c>
      <c r="I46" s="191" t="s">
        <v>217</v>
      </c>
      <c r="J46" s="199"/>
      <c r="K46" s="199">
        <f t="shared" si="14"/>
        <v>0</v>
      </c>
      <c r="L46" s="199">
        <f>K46</f>
        <v>0</v>
      </c>
      <c r="M46" s="199">
        <f t="shared" si="16"/>
        <v>0</v>
      </c>
      <c r="N46" s="199">
        <f t="shared" si="16"/>
        <v>0</v>
      </c>
      <c r="O46" s="199">
        <f t="shared" si="34"/>
        <v>0</v>
      </c>
      <c r="P46" s="199">
        <f t="shared" si="17"/>
        <v>0</v>
      </c>
      <c r="Q46" s="199">
        <f t="shared" si="33"/>
        <v>0</v>
      </c>
      <c r="R46" s="199">
        <f t="shared" si="33"/>
        <v>0</v>
      </c>
      <c r="S46" s="199">
        <f t="shared" si="19"/>
        <v>0</v>
      </c>
      <c r="T46" s="199">
        <f t="shared" si="20"/>
        <v>0</v>
      </c>
      <c r="U46" s="199">
        <f t="shared" si="21"/>
        <v>0</v>
      </c>
      <c r="V46" s="199">
        <f t="shared" si="22"/>
        <v>0</v>
      </c>
      <c r="W46" s="199">
        <f t="shared" si="23"/>
        <v>0</v>
      </c>
      <c r="X46" s="199">
        <f t="shared" si="24"/>
        <v>0</v>
      </c>
      <c r="Y46" s="199">
        <f t="shared" si="25"/>
        <v>0</v>
      </c>
      <c r="Z46" s="199">
        <f t="shared" si="26"/>
        <v>0</v>
      </c>
      <c r="AA46" s="199">
        <f t="shared" si="27"/>
        <v>0</v>
      </c>
      <c r="AB46" s="199">
        <f t="shared" si="28"/>
        <v>0</v>
      </c>
      <c r="AC46" s="199">
        <f t="shared" si="29"/>
        <v>0</v>
      </c>
      <c r="AD46" s="199">
        <f t="shared" si="30"/>
        <v>0</v>
      </c>
      <c r="AE46" s="199">
        <f t="shared" si="31"/>
        <v>0</v>
      </c>
      <c r="AF46" s="200">
        <f t="shared" si="32"/>
        <v>0</v>
      </c>
    </row>
    <row r="47" spans="1:32" ht="45">
      <c r="A47" s="245"/>
      <c r="B47" s="245"/>
      <c r="C47" s="208"/>
      <c r="D47" s="285" t="s">
        <v>219</v>
      </c>
      <c r="E47" s="288" t="s">
        <v>208</v>
      </c>
      <c r="F47" s="191">
        <v>2023</v>
      </c>
      <c r="G47" s="287" t="s">
        <v>6</v>
      </c>
      <c r="H47" s="191" t="s">
        <v>170</v>
      </c>
      <c r="I47" s="191" t="s">
        <v>197</v>
      </c>
      <c r="J47" s="199"/>
      <c r="K47" s="199">
        <f t="shared" si="14"/>
        <v>0</v>
      </c>
      <c r="L47" s="199">
        <f t="shared" si="14"/>
        <v>0</v>
      </c>
      <c r="M47" s="199">
        <f t="shared" si="16"/>
        <v>0</v>
      </c>
      <c r="N47" s="199">
        <f t="shared" si="16"/>
        <v>0</v>
      </c>
      <c r="O47" s="199">
        <f t="shared" si="34"/>
        <v>0</v>
      </c>
      <c r="P47" s="199">
        <f t="shared" si="17"/>
        <v>0</v>
      </c>
      <c r="Q47" s="199">
        <f t="shared" si="33"/>
        <v>0</v>
      </c>
      <c r="R47" s="199">
        <f t="shared" si="33"/>
        <v>0</v>
      </c>
      <c r="S47" s="199">
        <f t="shared" si="19"/>
        <v>0</v>
      </c>
      <c r="T47" s="199">
        <f t="shared" si="20"/>
        <v>0</v>
      </c>
      <c r="U47" s="199">
        <f t="shared" si="21"/>
        <v>0</v>
      </c>
      <c r="V47" s="199">
        <f t="shared" si="22"/>
        <v>0</v>
      </c>
      <c r="W47" s="199">
        <f t="shared" si="23"/>
        <v>0</v>
      </c>
      <c r="X47" s="199">
        <f t="shared" si="24"/>
        <v>0</v>
      </c>
      <c r="Y47" s="199">
        <f t="shared" si="25"/>
        <v>0</v>
      </c>
      <c r="Z47" s="199">
        <f t="shared" si="26"/>
        <v>0</v>
      </c>
      <c r="AA47" s="199">
        <f t="shared" si="27"/>
        <v>0</v>
      </c>
      <c r="AB47" s="199">
        <f t="shared" si="28"/>
        <v>0</v>
      </c>
      <c r="AC47" s="199">
        <f t="shared" si="29"/>
        <v>0</v>
      </c>
      <c r="AD47" s="199">
        <f t="shared" si="30"/>
        <v>0</v>
      </c>
      <c r="AE47" s="199">
        <f t="shared" si="31"/>
        <v>0</v>
      </c>
      <c r="AF47" s="200">
        <f t="shared" si="32"/>
        <v>0</v>
      </c>
    </row>
    <row r="48" spans="1:32" ht="60">
      <c r="A48" s="245"/>
      <c r="B48" s="245"/>
      <c r="C48" s="208"/>
      <c r="D48" s="285" t="s">
        <v>220</v>
      </c>
      <c r="E48" s="288" t="s">
        <v>314</v>
      </c>
      <c r="F48" s="191">
        <v>2026</v>
      </c>
      <c r="G48" s="287" t="s">
        <v>6</v>
      </c>
      <c r="H48" s="191" t="s">
        <v>290</v>
      </c>
      <c r="I48" s="191" t="s">
        <v>254</v>
      </c>
      <c r="J48" s="199"/>
      <c r="K48" s="199">
        <f t="shared" si="14"/>
        <v>0</v>
      </c>
      <c r="L48" s="199">
        <f t="shared" ref="L48:L54" si="35">K48</f>
        <v>0</v>
      </c>
      <c r="M48" s="199">
        <f t="shared" si="16"/>
        <v>0</v>
      </c>
      <c r="N48" s="199">
        <f t="shared" si="16"/>
        <v>0</v>
      </c>
      <c r="O48" s="199">
        <f t="shared" si="34"/>
        <v>0</v>
      </c>
      <c r="P48" s="199">
        <f t="shared" si="17"/>
        <v>0</v>
      </c>
      <c r="Q48" s="199">
        <f t="shared" si="33"/>
        <v>0</v>
      </c>
      <c r="R48" s="199">
        <f t="shared" si="33"/>
        <v>0</v>
      </c>
      <c r="S48" s="199">
        <f t="shared" si="19"/>
        <v>0</v>
      </c>
      <c r="T48" s="199">
        <f t="shared" si="20"/>
        <v>0</v>
      </c>
      <c r="U48" s="199">
        <f t="shared" si="21"/>
        <v>0</v>
      </c>
      <c r="V48" s="199">
        <f t="shared" si="22"/>
        <v>0</v>
      </c>
      <c r="W48" s="199">
        <f t="shared" si="23"/>
        <v>0</v>
      </c>
      <c r="X48" s="199">
        <f t="shared" si="24"/>
        <v>0</v>
      </c>
      <c r="Y48" s="199">
        <f t="shared" si="25"/>
        <v>0</v>
      </c>
      <c r="Z48" s="199">
        <f t="shared" si="26"/>
        <v>0</v>
      </c>
      <c r="AA48" s="199">
        <f t="shared" si="27"/>
        <v>0</v>
      </c>
      <c r="AB48" s="199">
        <f t="shared" si="28"/>
        <v>0</v>
      </c>
      <c r="AC48" s="199">
        <f t="shared" si="29"/>
        <v>0</v>
      </c>
      <c r="AD48" s="199">
        <f t="shared" si="30"/>
        <v>0</v>
      </c>
      <c r="AE48" s="199">
        <f t="shared" si="31"/>
        <v>0</v>
      </c>
      <c r="AF48" s="200">
        <f t="shared" si="32"/>
        <v>0</v>
      </c>
    </row>
    <row r="49" spans="1:32" ht="30">
      <c r="A49" s="245"/>
      <c r="B49" s="245"/>
      <c r="C49" s="208"/>
      <c r="D49" s="285" t="s">
        <v>221</v>
      </c>
      <c r="E49" s="288" t="s">
        <v>224</v>
      </c>
      <c r="F49" s="191">
        <v>2025</v>
      </c>
      <c r="G49" s="287" t="s">
        <v>6</v>
      </c>
      <c r="H49" s="191" t="s">
        <v>271</v>
      </c>
      <c r="I49" s="191" t="s">
        <v>278</v>
      </c>
      <c r="J49" s="199"/>
      <c r="K49" s="199"/>
      <c r="L49" s="199"/>
      <c r="M49" s="199"/>
      <c r="N49" s="199"/>
      <c r="O49" s="199"/>
      <c r="P49" s="199"/>
      <c r="Q49" s="199"/>
      <c r="R49" s="199"/>
      <c r="S49" s="199"/>
      <c r="T49" s="199"/>
      <c r="U49" s="199"/>
      <c r="V49" s="199"/>
      <c r="W49" s="199"/>
      <c r="X49" s="199"/>
      <c r="Y49" s="199"/>
      <c r="Z49" s="199"/>
      <c r="AA49" s="199"/>
      <c r="AB49" s="199"/>
      <c r="AC49" s="199"/>
      <c r="AD49" s="199"/>
      <c r="AE49" s="199"/>
      <c r="AF49" s="200"/>
    </row>
    <row r="50" spans="1:32" ht="75">
      <c r="A50" s="245"/>
      <c r="B50" s="245"/>
      <c r="C50" s="208"/>
      <c r="D50" s="285" t="s">
        <v>222</v>
      </c>
      <c r="E50" s="288" t="s">
        <v>315</v>
      </c>
      <c r="F50" s="191">
        <v>2030</v>
      </c>
      <c r="G50" s="287" t="s">
        <v>0</v>
      </c>
      <c r="H50" s="191" t="s">
        <v>279</v>
      </c>
      <c r="I50" s="191" t="s">
        <v>280</v>
      </c>
      <c r="J50" s="199"/>
      <c r="K50" s="199">
        <f t="shared" si="14"/>
        <v>0</v>
      </c>
      <c r="L50" s="199">
        <f t="shared" si="35"/>
        <v>0</v>
      </c>
      <c r="M50" s="199">
        <f t="shared" ref="M50:M54" si="36">L50</f>
        <v>0</v>
      </c>
      <c r="N50" s="199">
        <f t="shared" ref="N50:N54" si="37">M50</f>
        <v>0</v>
      </c>
      <c r="O50" s="199">
        <f t="shared" si="34"/>
        <v>0</v>
      </c>
      <c r="P50" s="199">
        <f t="shared" si="17"/>
        <v>0</v>
      </c>
      <c r="Q50" s="199">
        <f t="shared" ref="Q50:Q54" si="38">P50</f>
        <v>0</v>
      </c>
      <c r="R50" s="199">
        <f t="shared" ref="R50:R54" si="39">Q50</f>
        <v>0</v>
      </c>
      <c r="S50" s="199">
        <f t="shared" si="19"/>
        <v>0</v>
      </c>
      <c r="T50" s="199">
        <f t="shared" si="20"/>
        <v>0</v>
      </c>
      <c r="U50" s="199">
        <f t="shared" si="21"/>
        <v>0</v>
      </c>
      <c r="V50" s="199">
        <f t="shared" si="22"/>
        <v>0</v>
      </c>
      <c r="W50" s="199">
        <f t="shared" si="23"/>
        <v>0</v>
      </c>
      <c r="X50" s="199">
        <f t="shared" si="24"/>
        <v>0</v>
      </c>
      <c r="Y50" s="199">
        <f t="shared" si="25"/>
        <v>0</v>
      </c>
      <c r="Z50" s="199">
        <f t="shared" si="26"/>
        <v>0</v>
      </c>
      <c r="AA50" s="199">
        <f t="shared" si="27"/>
        <v>0</v>
      </c>
      <c r="AB50" s="199">
        <f t="shared" si="28"/>
        <v>0</v>
      </c>
      <c r="AC50" s="199">
        <f t="shared" si="29"/>
        <v>0</v>
      </c>
      <c r="AD50" s="199">
        <f t="shared" si="30"/>
        <v>0</v>
      </c>
      <c r="AE50" s="199">
        <f t="shared" si="31"/>
        <v>0</v>
      </c>
      <c r="AF50" s="200">
        <f t="shared" si="32"/>
        <v>0</v>
      </c>
    </row>
    <row r="51" spans="1:32" ht="30">
      <c r="A51" s="245"/>
      <c r="B51" s="245"/>
      <c r="C51" s="208"/>
      <c r="D51" s="285" t="s">
        <v>223</v>
      </c>
      <c r="E51" s="288" t="s">
        <v>236</v>
      </c>
      <c r="F51" s="191">
        <v>2024</v>
      </c>
      <c r="G51" s="287" t="s">
        <v>6</v>
      </c>
      <c r="H51" s="191" t="s">
        <v>182</v>
      </c>
      <c r="I51" s="191" t="s">
        <v>281</v>
      </c>
      <c r="J51" s="199"/>
      <c r="K51" s="199">
        <f>J51</f>
        <v>0</v>
      </c>
      <c r="L51" s="199">
        <f t="shared" si="35"/>
        <v>0</v>
      </c>
      <c r="M51" s="199">
        <f t="shared" si="36"/>
        <v>0</v>
      </c>
      <c r="N51" s="199">
        <f t="shared" si="37"/>
        <v>0</v>
      </c>
      <c r="O51" s="199">
        <f t="shared" si="34"/>
        <v>0</v>
      </c>
      <c r="P51" s="199">
        <f t="shared" si="17"/>
        <v>0</v>
      </c>
      <c r="Q51" s="199">
        <f t="shared" si="38"/>
        <v>0</v>
      </c>
      <c r="R51" s="199">
        <f t="shared" si="39"/>
        <v>0</v>
      </c>
      <c r="S51" s="199">
        <f t="shared" si="19"/>
        <v>0</v>
      </c>
      <c r="T51" s="199">
        <f t="shared" si="20"/>
        <v>0</v>
      </c>
      <c r="U51" s="199">
        <f t="shared" si="21"/>
        <v>0</v>
      </c>
      <c r="V51" s="199">
        <f t="shared" si="22"/>
        <v>0</v>
      </c>
      <c r="W51" s="199">
        <f t="shared" si="23"/>
        <v>0</v>
      </c>
      <c r="X51" s="199">
        <f t="shared" si="24"/>
        <v>0</v>
      </c>
      <c r="Y51" s="199">
        <f t="shared" si="25"/>
        <v>0</v>
      </c>
      <c r="Z51" s="199">
        <f t="shared" si="26"/>
        <v>0</v>
      </c>
      <c r="AA51" s="199">
        <f t="shared" si="27"/>
        <v>0</v>
      </c>
      <c r="AB51" s="199">
        <f t="shared" si="28"/>
        <v>0</v>
      </c>
      <c r="AC51" s="199">
        <f t="shared" si="29"/>
        <v>0</v>
      </c>
      <c r="AD51" s="199">
        <f t="shared" si="30"/>
        <v>0</v>
      </c>
      <c r="AE51" s="199">
        <f t="shared" si="31"/>
        <v>0</v>
      </c>
      <c r="AF51" s="200">
        <f t="shared" si="32"/>
        <v>0</v>
      </c>
    </row>
    <row r="52" spans="1:32" ht="45">
      <c r="A52" s="245"/>
      <c r="B52" s="245"/>
      <c r="C52" s="208"/>
      <c r="D52" s="285" t="s">
        <v>308</v>
      </c>
      <c r="E52" s="288" t="s">
        <v>310</v>
      </c>
      <c r="F52" s="191">
        <v>2024</v>
      </c>
      <c r="G52" s="287" t="s">
        <v>5</v>
      </c>
      <c r="H52" s="191" t="s">
        <v>170</v>
      </c>
      <c r="I52" s="191" t="s">
        <v>309</v>
      </c>
      <c r="J52" s="199"/>
      <c r="K52" s="199">
        <f>J52</f>
        <v>0</v>
      </c>
      <c r="L52" s="199">
        <f t="shared" si="35"/>
        <v>0</v>
      </c>
      <c r="M52" s="199">
        <f t="shared" si="36"/>
        <v>0</v>
      </c>
      <c r="N52" s="199">
        <f t="shared" si="37"/>
        <v>0</v>
      </c>
      <c r="O52" s="199">
        <f t="shared" si="34"/>
        <v>0</v>
      </c>
      <c r="P52" s="199">
        <f t="shared" si="17"/>
        <v>0</v>
      </c>
      <c r="Q52" s="199">
        <f t="shared" si="38"/>
        <v>0</v>
      </c>
      <c r="R52" s="199">
        <f t="shared" si="39"/>
        <v>0</v>
      </c>
      <c r="S52" s="199">
        <f t="shared" si="19"/>
        <v>0</v>
      </c>
      <c r="T52" s="199">
        <f t="shared" si="20"/>
        <v>0</v>
      </c>
      <c r="U52" s="199">
        <f t="shared" si="21"/>
        <v>0</v>
      </c>
      <c r="V52" s="199">
        <f t="shared" si="22"/>
        <v>0</v>
      </c>
      <c r="W52" s="199">
        <f t="shared" si="23"/>
        <v>0</v>
      </c>
      <c r="X52" s="199">
        <f t="shared" si="24"/>
        <v>0</v>
      </c>
      <c r="Y52" s="199">
        <f t="shared" si="25"/>
        <v>0</v>
      </c>
      <c r="Z52" s="199">
        <f t="shared" si="26"/>
        <v>0</v>
      </c>
      <c r="AA52" s="199">
        <f t="shared" si="27"/>
        <v>0</v>
      </c>
      <c r="AB52" s="199">
        <f t="shared" si="28"/>
        <v>0</v>
      </c>
      <c r="AC52" s="199">
        <f t="shared" si="29"/>
        <v>0</v>
      </c>
      <c r="AD52" s="199">
        <f t="shared" si="30"/>
        <v>0</v>
      </c>
      <c r="AE52" s="199">
        <f t="shared" si="31"/>
        <v>0</v>
      </c>
      <c r="AF52" s="200">
        <f t="shared" si="32"/>
        <v>0</v>
      </c>
    </row>
    <row r="53" spans="1:32" ht="15">
      <c r="A53" s="245"/>
      <c r="B53" s="245"/>
      <c r="C53" s="208"/>
      <c r="D53" s="285"/>
      <c r="E53" s="288"/>
      <c r="F53" s="191"/>
      <c r="G53" s="287"/>
      <c r="H53" s="191"/>
      <c r="I53" s="191"/>
      <c r="J53" s="199"/>
      <c r="K53" s="199">
        <f>J53</f>
        <v>0</v>
      </c>
      <c r="L53" s="199">
        <f t="shared" si="35"/>
        <v>0</v>
      </c>
      <c r="M53" s="199">
        <f t="shared" si="36"/>
        <v>0</v>
      </c>
      <c r="N53" s="199">
        <f t="shared" si="37"/>
        <v>0</v>
      </c>
      <c r="O53" s="199">
        <f t="shared" si="34"/>
        <v>0</v>
      </c>
      <c r="P53" s="199">
        <f t="shared" si="17"/>
        <v>0</v>
      </c>
      <c r="Q53" s="199">
        <f t="shared" si="38"/>
        <v>0</v>
      </c>
      <c r="R53" s="199">
        <f t="shared" si="39"/>
        <v>0</v>
      </c>
      <c r="S53" s="199">
        <f t="shared" si="19"/>
        <v>0</v>
      </c>
      <c r="T53" s="199">
        <f t="shared" si="20"/>
        <v>0</v>
      </c>
      <c r="U53" s="199">
        <f t="shared" si="21"/>
        <v>0</v>
      </c>
      <c r="V53" s="199">
        <f t="shared" si="22"/>
        <v>0</v>
      </c>
      <c r="W53" s="199">
        <f t="shared" si="23"/>
        <v>0</v>
      </c>
      <c r="X53" s="199">
        <f t="shared" si="24"/>
        <v>0</v>
      </c>
      <c r="Y53" s="199">
        <f t="shared" si="25"/>
        <v>0</v>
      </c>
      <c r="Z53" s="199">
        <f t="shared" si="26"/>
        <v>0</v>
      </c>
      <c r="AA53" s="199">
        <f t="shared" si="27"/>
        <v>0</v>
      </c>
      <c r="AB53" s="199">
        <f t="shared" si="28"/>
        <v>0</v>
      </c>
      <c r="AC53" s="199">
        <f t="shared" si="29"/>
        <v>0</v>
      </c>
      <c r="AD53" s="199">
        <f t="shared" si="30"/>
        <v>0</v>
      </c>
      <c r="AE53" s="199">
        <f t="shared" si="31"/>
        <v>0</v>
      </c>
      <c r="AF53" s="200">
        <f t="shared" si="32"/>
        <v>0</v>
      </c>
    </row>
    <row r="54" spans="1:32" ht="15">
      <c r="A54" s="245"/>
      <c r="B54" s="245"/>
      <c r="C54" s="208"/>
      <c r="D54" s="285"/>
      <c r="E54" s="288"/>
      <c r="F54" s="191"/>
      <c r="G54" s="287"/>
      <c r="H54" s="191"/>
      <c r="I54" s="191"/>
      <c r="J54" s="199"/>
      <c r="K54" s="199">
        <f>J54</f>
        <v>0</v>
      </c>
      <c r="L54" s="199">
        <f t="shared" si="35"/>
        <v>0</v>
      </c>
      <c r="M54" s="199">
        <f t="shared" si="36"/>
        <v>0</v>
      </c>
      <c r="N54" s="199">
        <f t="shared" si="37"/>
        <v>0</v>
      </c>
      <c r="O54" s="199">
        <f t="shared" si="34"/>
        <v>0</v>
      </c>
      <c r="P54" s="199">
        <f t="shared" si="17"/>
        <v>0</v>
      </c>
      <c r="Q54" s="199">
        <f t="shared" si="38"/>
        <v>0</v>
      </c>
      <c r="R54" s="199">
        <f t="shared" si="39"/>
        <v>0</v>
      </c>
      <c r="S54" s="199">
        <f t="shared" si="19"/>
        <v>0</v>
      </c>
      <c r="T54" s="199">
        <f t="shared" si="20"/>
        <v>0</v>
      </c>
      <c r="U54" s="199">
        <f t="shared" si="21"/>
        <v>0</v>
      </c>
      <c r="V54" s="199">
        <f t="shared" si="22"/>
        <v>0</v>
      </c>
      <c r="W54" s="199">
        <f t="shared" si="23"/>
        <v>0</v>
      </c>
      <c r="X54" s="199">
        <f t="shared" si="24"/>
        <v>0</v>
      </c>
      <c r="Y54" s="199">
        <f t="shared" si="25"/>
        <v>0</v>
      </c>
      <c r="Z54" s="199">
        <f t="shared" si="26"/>
        <v>0</v>
      </c>
      <c r="AA54" s="199">
        <f t="shared" si="27"/>
        <v>0</v>
      </c>
      <c r="AB54" s="199">
        <f t="shared" si="28"/>
        <v>0</v>
      </c>
      <c r="AC54" s="199">
        <f t="shared" si="29"/>
        <v>0</v>
      </c>
      <c r="AD54" s="199">
        <f t="shared" si="30"/>
        <v>0</v>
      </c>
      <c r="AE54" s="199">
        <f t="shared" si="31"/>
        <v>0</v>
      </c>
      <c r="AF54" s="200">
        <f t="shared" si="32"/>
        <v>0</v>
      </c>
    </row>
    <row r="55" spans="1:32" s="202" customFormat="1" ht="10.35" customHeight="1">
      <c r="A55" s="201"/>
      <c r="B55" s="201"/>
      <c r="C55" s="208"/>
      <c r="D55" s="289"/>
      <c r="E55" s="290"/>
      <c r="F55" s="291"/>
      <c r="G55" s="291"/>
      <c r="H55" s="290"/>
      <c r="I55" s="292"/>
      <c r="J55" s="293"/>
      <c r="K55" s="293"/>
      <c r="L55" s="293"/>
      <c r="M55" s="294"/>
      <c r="N55" s="294"/>
      <c r="O55" s="294"/>
      <c r="P55" s="294"/>
      <c r="Q55" s="294"/>
      <c r="R55" s="294"/>
      <c r="S55" s="294"/>
      <c r="T55" s="294"/>
      <c r="U55" s="294"/>
      <c r="V55" s="294"/>
      <c r="W55" s="294"/>
      <c r="X55" s="294"/>
      <c r="Y55" s="294"/>
      <c r="Z55" s="294"/>
      <c r="AA55" s="294"/>
      <c r="AB55" s="294"/>
      <c r="AC55" s="294"/>
      <c r="AD55" s="294"/>
      <c r="AE55" s="294"/>
      <c r="AF55" s="295"/>
    </row>
    <row r="56" spans="1:32" ht="30" customHeight="1">
      <c r="C56" s="208"/>
      <c r="D56" s="296"/>
      <c r="E56" s="297" t="s">
        <v>45</v>
      </c>
      <c r="F56" s="298"/>
      <c r="G56" s="299"/>
      <c r="H56" s="298"/>
      <c r="I56" s="300"/>
      <c r="J56" s="301" t="s">
        <v>249</v>
      </c>
      <c r="K56" s="298"/>
      <c r="L56" s="300"/>
      <c r="M56" s="302"/>
      <c r="N56" s="298"/>
      <c r="O56" s="298"/>
      <c r="P56" s="298"/>
      <c r="Q56" s="298"/>
      <c r="R56" s="298"/>
      <c r="S56" s="298"/>
      <c r="T56" s="298"/>
      <c r="U56" s="298"/>
      <c r="V56" s="298"/>
      <c r="W56" s="298"/>
      <c r="X56" s="298"/>
      <c r="Y56" s="298"/>
      <c r="Z56" s="298"/>
      <c r="AA56" s="298"/>
      <c r="AB56" s="298"/>
      <c r="AC56" s="298"/>
      <c r="AD56" s="298"/>
      <c r="AE56" s="298"/>
      <c r="AF56" s="303"/>
    </row>
    <row r="57" spans="1:32" ht="50.1" customHeight="1">
      <c r="C57" s="208"/>
      <c r="D57" s="304" t="s">
        <v>23</v>
      </c>
      <c r="E57" s="305" t="s">
        <v>24</v>
      </c>
      <c r="F57" s="306" t="s">
        <v>250</v>
      </c>
      <c r="G57" s="306" t="s">
        <v>25</v>
      </c>
      <c r="H57" s="306" t="s">
        <v>26</v>
      </c>
      <c r="I57" s="306" t="s">
        <v>27</v>
      </c>
      <c r="J57" s="306">
        <f>J$17</f>
        <v>2023</v>
      </c>
      <c r="K57" s="306">
        <f t="shared" ref="K57:AF57" si="40">K$17</f>
        <v>2024</v>
      </c>
      <c r="L57" s="306">
        <f t="shared" si="40"/>
        <v>2025</v>
      </c>
      <c r="M57" s="306">
        <f t="shared" si="40"/>
        <v>2026</v>
      </c>
      <c r="N57" s="306">
        <f t="shared" si="40"/>
        <v>2027</v>
      </c>
      <c r="O57" s="306">
        <f t="shared" si="40"/>
        <v>2028</v>
      </c>
      <c r="P57" s="306">
        <f t="shared" si="40"/>
        <v>2029</v>
      </c>
      <c r="Q57" s="306">
        <f t="shared" si="40"/>
        <v>2030</v>
      </c>
      <c r="R57" s="306">
        <f t="shared" si="40"/>
        <v>2031</v>
      </c>
      <c r="S57" s="306">
        <f t="shared" si="40"/>
        <v>2032</v>
      </c>
      <c r="T57" s="306">
        <f t="shared" si="40"/>
        <v>2033</v>
      </c>
      <c r="U57" s="306">
        <f t="shared" si="40"/>
        <v>2034</v>
      </c>
      <c r="V57" s="306">
        <f t="shared" si="40"/>
        <v>2035</v>
      </c>
      <c r="W57" s="306">
        <f t="shared" si="40"/>
        <v>2036</v>
      </c>
      <c r="X57" s="306">
        <f t="shared" si="40"/>
        <v>2037</v>
      </c>
      <c r="Y57" s="306">
        <f t="shared" si="40"/>
        <v>2038</v>
      </c>
      <c r="Z57" s="306">
        <f t="shared" si="40"/>
        <v>2039</v>
      </c>
      <c r="AA57" s="306">
        <f t="shared" si="40"/>
        <v>2040</v>
      </c>
      <c r="AB57" s="306">
        <f t="shared" si="40"/>
        <v>2041</v>
      </c>
      <c r="AC57" s="306">
        <f t="shared" si="40"/>
        <v>2042</v>
      </c>
      <c r="AD57" s="306">
        <f t="shared" si="40"/>
        <v>2043</v>
      </c>
      <c r="AE57" s="306">
        <f t="shared" si="40"/>
        <v>2044</v>
      </c>
      <c r="AF57" s="307">
        <f t="shared" si="40"/>
        <v>2045</v>
      </c>
    </row>
    <row r="58" spans="1:32" ht="20.100000000000001" customHeight="1">
      <c r="C58" s="208"/>
      <c r="D58" s="308"/>
      <c r="E58" s="309"/>
      <c r="F58" s="309"/>
      <c r="G58" s="284"/>
      <c r="H58" s="309"/>
      <c r="I58" s="186" t="s">
        <v>28</v>
      </c>
      <c r="J58" s="187">
        <f t="shared" ref="J58:AF58" si="41">SUM(J59:J70)</f>
        <v>69424</v>
      </c>
      <c r="K58" s="187">
        <f t="shared" si="41"/>
        <v>69424</v>
      </c>
      <c r="L58" s="187">
        <f t="shared" si="41"/>
        <v>69424</v>
      </c>
      <c r="M58" s="187">
        <f t="shared" si="41"/>
        <v>69424</v>
      </c>
      <c r="N58" s="187">
        <f t="shared" si="41"/>
        <v>69424</v>
      </c>
      <c r="O58" s="187">
        <f t="shared" si="41"/>
        <v>69424</v>
      </c>
      <c r="P58" s="187">
        <f t="shared" si="41"/>
        <v>69424</v>
      </c>
      <c r="Q58" s="187">
        <f t="shared" si="41"/>
        <v>69424</v>
      </c>
      <c r="R58" s="187">
        <f t="shared" si="41"/>
        <v>69424</v>
      </c>
      <c r="S58" s="187">
        <f t="shared" si="41"/>
        <v>69424</v>
      </c>
      <c r="T58" s="187">
        <f t="shared" si="41"/>
        <v>69424</v>
      </c>
      <c r="U58" s="187">
        <f t="shared" si="41"/>
        <v>69424</v>
      </c>
      <c r="V58" s="187">
        <f t="shared" si="41"/>
        <v>69424</v>
      </c>
      <c r="W58" s="187">
        <f t="shared" si="41"/>
        <v>69424</v>
      </c>
      <c r="X58" s="187">
        <f t="shared" si="41"/>
        <v>69424</v>
      </c>
      <c r="Y58" s="187">
        <f t="shared" si="41"/>
        <v>69424</v>
      </c>
      <c r="Z58" s="187">
        <f t="shared" si="41"/>
        <v>69424</v>
      </c>
      <c r="AA58" s="187">
        <f t="shared" si="41"/>
        <v>69424</v>
      </c>
      <c r="AB58" s="187">
        <f t="shared" si="41"/>
        <v>69424</v>
      </c>
      <c r="AC58" s="187">
        <f t="shared" si="41"/>
        <v>69424</v>
      </c>
      <c r="AD58" s="187">
        <f t="shared" si="41"/>
        <v>69424</v>
      </c>
      <c r="AE58" s="187">
        <f t="shared" si="41"/>
        <v>69424</v>
      </c>
      <c r="AF58" s="188">
        <f t="shared" si="41"/>
        <v>69424</v>
      </c>
    </row>
    <row r="59" spans="1:32" ht="30">
      <c r="C59" s="208"/>
      <c r="D59" s="310" t="s">
        <v>46</v>
      </c>
      <c r="E59" s="190" t="s">
        <v>237</v>
      </c>
      <c r="F59" s="191">
        <v>2024</v>
      </c>
      <c r="G59" s="191" t="s">
        <v>6</v>
      </c>
      <c r="H59" s="191" t="s">
        <v>170</v>
      </c>
      <c r="I59" s="191" t="s">
        <v>231</v>
      </c>
      <c r="J59" s="193"/>
      <c r="K59" s="193">
        <f t="shared" ref="K59:K70" si="42">J59</f>
        <v>0</v>
      </c>
      <c r="L59" s="193">
        <f t="shared" ref="L59:AF70" si="43">K59</f>
        <v>0</v>
      </c>
      <c r="M59" s="193">
        <f t="shared" si="43"/>
        <v>0</v>
      </c>
      <c r="N59" s="193">
        <f t="shared" si="43"/>
        <v>0</v>
      </c>
      <c r="O59" s="193">
        <f t="shared" si="43"/>
        <v>0</v>
      </c>
      <c r="P59" s="193">
        <f t="shared" si="43"/>
        <v>0</v>
      </c>
      <c r="Q59" s="193">
        <f t="shared" si="43"/>
        <v>0</v>
      </c>
      <c r="R59" s="193">
        <f t="shared" si="43"/>
        <v>0</v>
      </c>
      <c r="S59" s="193">
        <f t="shared" si="43"/>
        <v>0</v>
      </c>
      <c r="T59" s="193">
        <f t="shared" si="43"/>
        <v>0</v>
      </c>
      <c r="U59" s="193">
        <f t="shared" si="43"/>
        <v>0</v>
      </c>
      <c r="V59" s="193">
        <f t="shared" si="43"/>
        <v>0</v>
      </c>
      <c r="W59" s="193">
        <f t="shared" si="43"/>
        <v>0</v>
      </c>
      <c r="X59" s="193">
        <f t="shared" si="43"/>
        <v>0</v>
      </c>
      <c r="Y59" s="193">
        <f t="shared" si="43"/>
        <v>0</v>
      </c>
      <c r="Z59" s="193">
        <f t="shared" si="43"/>
        <v>0</v>
      </c>
      <c r="AA59" s="193">
        <f t="shared" si="43"/>
        <v>0</v>
      </c>
      <c r="AB59" s="193">
        <f t="shared" si="43"/>
        <v>0</v>
      </c>
      <c r="AC59" s="193">
        <f t="shared" si="43"/>
        <v>0</v>
      </c>
      <c r="AD59" s="193">
        <f t="shared" si="43"/>
        <v>0</v>
      </c>
      <c r="AE59" s="193">
        <f t="shared" si="43"/>
        <v>0</v>
      </c>
      <c r="AF59" s="194">
        <f t="shared" si="43"/>
        <v>0</v>
      </c>
    </row>
    <row r="60" spans="1:32" ht="45">
      <c r="C60" s="208"/>
      <c r="D60" s="310" t="s">
        <v>47</v>
      </c>
      <c r="E60" s="190" t="s">
        <v>198</v>
      </c>
      <c r="F60" s="191">
        <v>2023</v>
      </c>
      <c r="G60" s="191" t="s">
        <v>6</v>
      </c>
      <c r="H60" s="191" t="s">
        <v>292</v>
      </c>
      <c r="I60" s="192" t="s">
        <v>282</v>
      </c>
      <c r="J60" s="311">
        <v>9053</v>
      </c>
      <c r="K60" s="193">
        <f t="shared" si="42"/>
        <v>9053</v>
      </c>
      <c r="L60" s="193">
        <f t="shared" si="43"/>
        <v>9053</v>
      </c>
      <c r="M60" s="193">
        <f t="shared" si="43"/>
        <v>9053</v>
      </c>
      <c r="N60" s="193">
        <f t="shared" si="43"/>
        <v>9053</v>
      </c>
      <c r="O60" s="193">
        <f t="shared" si="43"/>
        <v>9053</v>
      </c>
      <c r="P60" s="193">
        <f t="shared" si="43"/>
        <v>9053</v>
      </c>
      <c r="Q60" s="193">
        <f t="shared" si="43"/>
        <v>9053</v>
      </c>
      <c r="R60" s="193">
        <f t="shared" si="43"/>
        <v>9053</v>
      </c>
      <c r="S60" s="193">
        <f t="shared" si="43"/>
        <v>9053</v>
      </c>
      <c r="T60" s="193">
        <f t="shared" si="43"/>
        <v>9053</v>
      </c>
      <c r="U60" s="193">
        <f t="shared" si="43"/>
        <v>9053</v>
      </c>
      <c r="V60" s="193">
        <f t="shared" si="43"/>
        <v>9053</v>
      </c>
      <c r="W60" s="193">
        <f t="shared" si="43"/>
        <v>9053</v>
      </c>
      <c r="X60" s="193">
        <f t="shared" si="43"/>
        <v>9053</v>
      </c>
      <c r="Y60" s="193">
        <f t="shared" si="43"/>
        <v>9053</v>
      </c>
      <c r="Z60" s="193">
        <f t="shared" si="43"/>
        <v>9053</v>
      </c>
      <c r="AA60" s="193">
        <f t="shared" si="43"/>
        <v>9053</v>
      </c>
      <c r="AB60" s="193">
        <f t="shared" si="43"/>
        <v>9053</v>
      </c>
      <c r="AC60" s="193">
        <f t="shared" si="43"/>
        <v>9053</v>
      </c>
      <c r="AD60" s="193">
        <f t="shared" si="43"/>
        <v>9053</v>
      </c>
      <c r="AE60" s="193">
        <f t="shared" si="43"/>
        <v>9053</v>
      </c>
      <c r="AF60" s="194">
        <f t="shared" si="43"/>
        <v>9053</v>
      </c>
    </row>
    <row r="61" spans="1:32" ht="45">
      <c r="C61" s="208"/>
      <c r="D61" s="310" t="s">
        <v>48</v>
      </c>
      <c r="E61" s="190" t="s">
        <v>199</v>
      </c>
      <c r="F61" s="191">
        <v>2023</v>
      </c>
      <c r="G61" s="191" t="s">
        <v>5</v>
      </c>
      <c r="H61" s="191" t="s">
        <v>170</v>
      </c>
      <c r="I61" s="192" t="s">
        <v>255</v>
      </c>
      <c r="J61" s="311"/>
      <c r="K61" s="193">
        <f t="shared" si="42"/>
        <v>0</v>
      </c>
      <c r="L61" s="193">
        <f t="shared" ref="L61:Z61" si="44">K61</f>
        <v>0</v>
      </c>
      <c r="M61" s="193">
        <f t="shared" si="44"/>
        <v>0</v>
      </c>
      <c r="N61" s="193">
        <f t="shared" si="44"/>
        <v>0</v>
      </c>
      <c r="O61" s="193">
        <f t="shared" si="44"/>
        <v>0</v>
      </c>
      <c r="P61" s="193">
        <f t="shared" si="44"/>
        <v>0</v>
      </c>
      <c r="Q61" s="193">
        <f t="shared" si="44"/>
        <v>0</v>
      </c>
      <c r="R61" s="193">
        <f t="shared" si="44"/>
        <v>0</v>
      </c>
      <c r="S61" s="193">
        <f t="shared" si="44"/>
        <v>0</v>
      </c>
      <c r="T61" s="193">
        <f t="shared" si="44"/>
        <v>0</v>
      </c>
      <c r="U61" s="193">
        <f t="shared" si="44"/>
        <v>0</v>
      </c>
      <c r="V61" s="193">
        <f t="shared" si="44"/>
        <v>0</v>
      </c>
      <c r="W61" s="193">
        <f t="shared" si="44"/>
        <v>0</v>
      </c>
      <c r="X61" s="193">
        <f t="shared" si="44"/>
        <v>0</v>
      </c>
      <c r="Y61" s="193">
        <f t="shared" si="44"/>
        <v>0</v>
      </c>
      <c r="Z61" s="193">
        <f t="shared" si="44"/>
        <v>0</v>
      </c>
      <c r="AA61" s="193">
        <f t="shared" si="43"/>
        <v>0</v>
      </c>
      <c r="AB61" s="193">
        <f t="shared" si="43"/>
        <v>0</v>
      </c>
      <c r="AC61" s="193">
        <f t="shared" si="43"/>
        <v>0</v>
      </c>
      <c r="AD61" s="193">
        <f t="shared" si="43"/>
        <v>0</v>
      </c>
      <c r="AE61" s="193">
        <f t="shared" si="43"/>
        <v>0</v>
      </c>
      <c r="AF61" s="194">
        <f t="shared" si="43"/>
        <v>0</v>
      </c>
    </row>
    <row r="62" spans="1:32" ht="45">
      <c r="C62" s="208"/>
      <c r="D62" s="310" t="s">
        <v>49</v>
      </c>
      <c r="E62" s="190" t="s">
        <v>312</v>
      </c>
      <c r="F62" s="191">
        <v>2024</v>
      </c>
      <c r="G62" s="191" t="s">
        <v>10</v>
      </c>
      <c r="H62" s="191" t="s">
        <v>292</v>
      </c>
      <c r="I62" s="192" t="s">
        <v>305</v>
      </c>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4"/>
    </row>
    <row r="63" spans="1:32" ht="45">
      <c r="C63" s="208"/>
      <c r="D63" s="310"/>
      <c r="E63" s="389" t="s">
        <v>238</v>
      </c>
      <c r="F63" s="191">
        <v>2024</v>
      </c>
      <c r="G63" s="191" t="s">
        <v>13</v>
      </c>
      <c r="H63" s="388" t="s">
        <v>176</v>
      </c>
      <c r="I63" s="192" t="s">
        <v>226</v>
      </c>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4"/>
    </row>
    <row r="64" spans="1:32" ht="45">
      <c r="C64" s="208"/>
      <c r="D64" s="310" t="s">
        <v>50</v>
      </c>
      <c r="E64" s="190" t="s">
        <v>313</v>
      </c>
      <c r="F64" s="191">
        <v>2027</v>
      </c>
      <c r="G64" s="191" t="s">
        <v>0</v>
      </c>
      <c r="H64" s="191" t="s">
        <v>176</v>
      </c>
      <c r="I64" s="192" t="s">
        <v>175</v>
      </c>
      <c r="J64" s="311">
        <v>6053</v>
      </c>
      <c r="K64" s="193">
        <f t="shared" si="42"/>
        <v>6053</v>
      </c>
      <c r="L64" s="193">
        <f t="shared" si="43"/>
        <v>6053</v>
      </c>
      <c r="M64" s="193">
        <f t="shared" si="43"/>
        <v>6053</v>
      </c>
      <c r="N64" s="193">
        <f t="shared" si="43"/>
        <v>6053</v>
      </c>
      <c r="O64" s="193">
        <f t="shared" si="43"/>
        <v>6053</v>
      </c>
      <c r="P64" s="193">
        <f t="shared" si="43"/>
        <v>6053</v>
      </c>
      <c r="Q64" s="193">
        <f t="shared" si="43"/>
        <v>6053</v>
      </c>
      <c r="R64" s="193">
        <f t="shared" si="43"/>
        <v>6053</v>
      </c>
      <c r="S64" s="193">
        <f t="shared" si="43"/>
        <v>6053</v>
      </c>
      <c r="T64" s="193">
        <f t="shared" si="43"/>
        <v>6053</v>
      </c>
      <c r="U64" s="193">
        <f t="shared" si="43"/>
        <v>6053</v>
      </c>
      <c r="V64" s="193">
        <f t="shared" si="43"/>
        <v>6053</v>
      </c>
      <c r="W64" s="193">
        <f t="shared" si="43"/>
        <v>6053</v>
      </c>
      <c r="X64" s="193">
        <f t="shared" si="43"/>
        <v>6053</v>
      </c>
      <c r="Y64" s="193">
        <f t="shared" si="43"/>
        <v>6053</v>
      </c>
      <c r="Z64" s="193">
        <f t="shared" si="43"/>
        <v>6053</v>
      </c>
      <c r="AA64" s="193">
        <f t="shared" si="43"/>
        <v>6053</v>
      </c>
      <c r="AB64" s="193">
        <f t="shared" si="43"/>
        <v>6053</v>
      </c>
      <c r="AC64" s="193">
        <f t="shared" si="43"/>
        <v>6053</v>
      </c>
      <c r="AD64" s="193">
        <f t="shared" si="43"/>
        <v>6053</v>
      </c>
      <c r="AE64" s="193">
        <f t="shared" si="43"/>
        <v>6053</v>
      </c>
      <c r="AF64" s="194">
        <f t="shared" si="43"/>
        <v>6053</v>
      </c>
    </row>
    <row r="65" spans="1:32" ht="60">
      <c r="C65" s="208"/>
      <c r="D65" s="310"/>
      <c r="E65" s="190" t="s">
        <v>201</v>
      </c>
      <c r="F65" s="191">
        <v>2021</v>
      </c>
      <c r="G65" s="191" t="s">
        <v>6</v>
      </c>
      <c r="H65" s="191" t="s">
        <v>176</v>
      </c>
      <c r="I65" s="192" t="s">
        <v>211</v>
      </c>
      <c r="J65" s="193">
        <v>21124</v>
      </c>
      <c r="K65" s="193">
        <v>21124</v>
      </c>
      <c r="L65" s="193">
        <v>21124</v>
      </c>
      <c r="M65" s="193">
        <v>21124</v>
      </c>
      <c r="N65" s="193">
        <v>21124</v>
      </c>
      <c r="O65" s="193">
        <v>21124</v>
      </c>
      <c r="P65" s="193">
        <v>21124</v>
      </c>
      <c r="Q65" s="193">
        <v>21124</v>
      </c>
      <c r="R65" s="193">
        <v>21124</v>
      </c>
      <c r="S65" s="193">
        <v>21124</v>
      </c>
      <c r="T65" s="193">
        <v>21124</v>
      </c>
      <c r="U65" s="193">
        <v>21124</v>
      </c>
      <c r="V65" s="193">
        <v>21124</v>
      </c>
      <c r="W65" s="193">
        <v>21124</v>
      </c>
      <c r="X65" s="193">
        <v>21124</v>
      </c>
      <c r="Y65" s="193">
        <v>21124</v>
      </c>
      <c r="Z65" s="193">
        <v>21124</v>
      </c>
      <c r="AA65" s="193">
        <v>21124</v>
      </c>
      <c r="AB65" s="193">
        <v>21124</v>
      </c>
      <c r="AC65" s="193">
        <v>21124</v>
      </c>
      <c r="AD65" s="193">
        <v>21124</v>
      </c>
      <c r="AE65" s="193">
        <v>21124</v>
      </c>
      <c r="AF65" s="193">
        <v>21124</v>
      </c>
    </row>
    <row r="66" spans="1:32" ht="50.1" customHeight="1">
      <c r="C66" s="208"/>
      <c r="D66" s="310" t="s">
        <v>52</v>
      </c>
      <c r="E66" s="288" t="s">
        <v>200</v>
      </c>
      <c r="F66" s="191">
        <v>2021</v>
      </c>
      <c r="G66" s="191" t="s">
        <v>5</v>
      </c>
      <c r="H66" s="191" t="s">
        <v>51</v>
      </c>
      <c r="I66" s="192" t="s">
        <v>256</v>
      </c>
      <c r="J66" s="193">
        <v>6035</v>
      </c>
      <c r="K66" s="193">
        <f t="shared" si="42"/>
        <v>6035</v>
      </c>
      <c r="L66" s="193">
        <f t="shared" si="43"/>
        <v>6035</v>
      </c>
      <c r="M66" s="193">
        <f t="shared" si="43"/>
        <v>6035</v>
      </c>
      <c r="N66" s="193">
        <f t="shared" si="43"/>
        <v>6035</v>
      </c>
      <c r="O66" s="193">
        <f t="shared" si="43"/>
        <v>6035</v>
      </c>
      <c r="P66" s="193">
        <f t="shared" si="43"/>
        <v>6035</v>
      </c>
      <c r="Q66" s="193">
        <f t="shared" si="43"/>
        <v>6035</v>
      </c>
      <c r="R66" s="193">
        <f t="shared" si="43"/>
        <v>6035</v>
      </c>
      <c r="S66" s="193">
        <f t="shared" si="43"/>
        <v>6035</v>
      </c>
      <c r="T66" s="193">
        <f t="shared" si="43"/>
        <v>6035</v>
      </c>
      <c r="U66" s="193">
        <f t="shared" si="43"/>
        <v>6035</v>
      </c>
      <c r="V66" s="193">
        <f t="shared" si="43"/>
        <v>6035</v>
      </c>
      <c r="W66" s="193">
        <f t="shared" si="43"/>
        <v>6035</v>
      </c>
      <c r="X66" s="193">
        <f t="shared" si="43"/>
        <v>6035</v>
      </c>
      <c r="Y66" s="193">
        <f t="shared" si="43"/>
        <v>6035</v>
      </c>
      <c r="Z66" s="193">
        <f t="shared" si="43"/>
        <v>6035</v>
      </c>
      <c r="AA66" s="193">
        <f t="shared" si="43"/>
        <v>6035</v>
      </c>
      <c r="AB66" s="193">
        <f t="shared" si="43"/>
        <v>6035</v>
      </c>
      <c r="AC66" s="193">
        <f t="shared" si="43"/>
        <v>6035</v>
      </c>
      <c r="AD66" s="193">
        <f t="shared" si="43"/>
        <v>6035</v>
      </c>
      <c r="AE66" s="193">
        <f t="shared" si="43"/>
        <v>6035</v>
      </c>
      <c r="AF66" s="194">
        <f t="shared" si="43"/>
        <v>6035</v>
      </c>
    </row>
    <row r="67" spans="1:32" ht="110.55" customHeight="1">
      <c r="C67" s="208"/>
      <c r="D67" s="310" t="s">
        <v>53</v>
      </c>
      <c r="E67" s="190" t="s">
        <v>257</v>
      </c>
      <c r="F67" s="191">
        <v>2023</v>
      </c>
      <c r="G67" s="192" t="s">
        <v>6</v>
      </c>
      <c r="H67" s="192" t="s">
        <v>295</v>
      </c>
      <c r="I67" s="192" t="s">
        <v>296</v>
      </c>
      <c r="J67" s="311">
        <v>9053</v>
      </c>
      <c r="K67" s="193">
        <f t="shared" si="42"/>
        <v>9053</v>
      </c>
      <c r="L67" s="193">
        <f t="shared" si="43"/>
        <v>9053</v>
      </c>
      <c r="M67" s="193">
        <f t="shared" si="43"/>
        <v>9053</v>
      </c>
      <c r="N67" s="193">
        <f t="shared" si="43"/>
        <v>9053</v>
      </c>
      <c r="O67" s="193">
        <f t="shared" si="43"/>
        <v>9053</v>
      </c>
      <c r="P67" s="193">
        <f t="shared" si="43"/>
        <v>9053</v>
      </c>
      <c r="Q67" s="193">
        <f t="shared" si="43"/>
        <v>9053</v>
      </c>
      <c r="R67" s="193">
        <f t="shared" si="43"/>
        <v>9053</v>
      </c>
      <c r="S67" s="193">
        <f t="shared" si="43"/>
        <v>9053</v>
      </c>
      <c r="T67" s="193">
        <f t="shared" si="43"/>
        <v>9053</v>
      </c>
      <c r="U67" s="193">
        <f t="shared" si="43"/>
        <v>9053</v>
      </c>
      <c r="V67" s="193">
        <f t="shared" si="43"/>
        <v>9053</v>
      </c>
      <c r="W67" s="193">
        <f t="shared" si="43"/>
        <v>9053</v>
      </c>
      <c r="X67" s="193">
        <f t="shared" si="43"/>
        <v>9053</v>
      </c>
      <c r="Y67" s="193">
        <f t="shared" si="43"/>
        <v>9053</v>
      </c>
      <c r="Z67" s="193">
        <f t="shared" si="43"/>
        <v>9053</v>
      </c>
      <c r="AA67" s="193">
        <f t="shared" si="43"/>
        <v>9053</v>
      </c>
      <c r="AB67" s="193">
        <f t="shared" si="43"/>
        <v>9053</v>
      </c>
      <c r="AC67" s="193">
        <f t="shared" si="43"/>
        <v>9053</v>
      </c>
      <c r="AD67" s="193">
        <f t="shared" si="43"/>
        <v>9053</v>
      </c>
      <c r="AE67" s="193">
        <f t="shared" si="43"/>
        <v>9053</v>
      </c>
      <c r="AF67" s="194">
        <f t="shared" si="43"/>
        <v>9053</v>
      </c>
    </row>
    <row r="68" spans="1:32" ht="75">
      <c r="C68" s="208"/>
      <c r="D68" s="310" t="s">
        <v>54</v>
      </c>
      <c r="E68" s="288" t="s">
        <v>293</v>
      </c>
      <c r="F68" s="191">
        <v>2022</v>
      </c>
      <c r="G68" s="192" t="s">
        <v>5</v>
      </c>
      <c r="H68" s="192" t="s">
        <v>170</v>
      </c>
      <c r="I68" s="192" t="s">
        <v>258</v>
      </c>
      <c r="J68" s="311">
        <v>18106</v>
      </c>
      <c r="K68" s="193">
        <f t="shared" si="42"/>
        <v>18106</v>
      </c>
      <c r="L68" s="193">
        <f t="shared" si="43"/>
        <v>18106</v>
      </c>
      <c r="M68" s="193">
        <f t="shared" si="43"/>
        <v>18106</v>
      </c>
      <c r="N68" s="193">
        <f t="shared" si="43"/>
        <v>18106</v>
      </c>
      <c r="O68" s="193">
        <f t="shared" si="43"/>
        <v>18106</v>
      </c>
      <c r="P68" s="193">
        <f t="shared" si="43"/>
        <v>18106</v>
      </c>
      <c r="Q68" s="193">
        <f t="shared" si="43"/>
        <v>18106</v>
      </c>
      <c r="R68" s="193">
        <f t="shared" si="43"/>
        <v>18106</v>
      </c>
      <c r="S68" s="193">
        <f t="shared" si="43"/>
        <v>18106</v>
      </c>
      <c r="T68" s="193">
        <f t="shared" si="43"/>
        <v>18106</v>
      </c>
      <c r="U68" s="193">
        <f t="shared" si="43"/>
        <v>18106</v>
      </c>
      <c r="V68" s="193">
        <f t="shared" si="43"/>
        <v>18106</v>
      </c>
      <c r="W68" s="193">
        <f t="shared" si="43"/>
        <v>18106</v>
      </c>
      <c r="X68" s="193">
        <f t="shared" si="43"/>
        <v>18106</v>
      </c>
      <c r="Y68" s="193">
        <f t="shared" si="43"/>
        <v>18106</v>
      </c>
      <c r="Z68" s="193">
        <f t="shared" si="43"/>
        <v>18106</v>
      </c>
      <c r="AA68" s="193">
        <f t="shared" si="43"/>
        <v>18106</v>
      </c>
      <c r="AB68" s="193">
        <f t="shared" si="43"/>
        <v>18106</v>
      </c>
      <c r="AC68" s="193">
        <f t="shared" si="43"/>
        <v>18106</v>
      </c>
      <c r="AD68" s="193">
        <f t="shared" si="43"/>
        <v>18106</v>
      </c>
      <c r="AE68" s="193">
        <f t="shared" si="43"/>
        <v>18106</v>
      </c>
      <c r="AF68" s="194">
        <f t="shared" si="43"/>
        <v>18106</v>
      </c>
    </row>
    <row r="69" spans="1:32">
      <c r="C69" s="208"/>
      <c r="D69" s="310" t="s">
        <v>55</v>
      </c>
      <c r="E69" s="312"/>
      <c r="F69" s="191"/>
      <c r="G69" s="192"/>
      <c r="H69" s="192"/>
      <c r="I69" s="192"/>
      <c r="J69" s="193"/>
      <c r="K69" s="193">
        <f t="shared" si="42"/>
        <v>0</v>
      </c>
      <c r="L69" s="193">
        <f t="shared" si="43"/>
        <v>0</v>
      </c>
      <c r="M69" s="193">
        <f t="shared" si="43"/>
        <v>0</v>
      </c>
      <c r="N69" s="193">
        <f t="shared" si="43"/>
        <v>0</v>
      </c>
      <c r="O69" s="193">
        <f t="shared" si="43"/>
        <v>0</v>
      </c>
      <c r="P69" s="193">
        <f t="shared" si="43"/>
        <v>0</v>
      </c>
      <c r="Q69" s="193">
        <f t="shared" si="43"/>
        <v>0</v>
      </c>
      <c r="R69" s="193">
        <f t="shared" si="43"/>
        <v>0</v>
      </c>
      <c r="S69" s="193">
        <f t="shared" si="43"/>
        <v>0</v>
      </c>
      <c r="T69" s="193">
        <f t="shared" si="43"/>
        <v>0</v>
      </c>
      <c r="U69" s="193">
        <f t="shared" si="43"/>
        <v>0</v>
      </c>
      <c r="V69" s="193">
        <f t="shared" si="43"/>
        <v>0</v>
      </c>
      <c r="W69" s="193">
        <f t="shared" si="43"/>
        <v>0</v>
      </c>
      <c r="X69" s="193">
        <f t="shared" si="43"/>
        <v>0</v>
      </c>
      <c r="Y69" s="193">
        <f t="shared" si="43"/>
        <v>0</v>
      </c>
      <c r="Z69" s="193">
        <f t="shared" si="43"/>
        <v>0</v>
      </c>
      <c r="AA69" s="193">
        <f t="shared" si="43"/>
        <v>0</v>
      </c>
      <c r="AB69" s="193">
        <f t="shared" si="43"/>
        <v>0</v>
      </c>
      <c r="AC69" s="193">
        <f t="shared" si="43"/>
        <v>0</v>
      </c>
      <c r="AD69" s="193">
        <f t="shared" si="43"/>
        <v>0</v>
      </c>
      <c r="AE69" s="193">
        <f t="shared" si="43"/>
        <v>0</v>
      </c>
      <c r="AF69" s="194">
        <f t="shared" si="43"/>
        <v>0</v>
      </c>
    </row>
    <row r="70" spans="1:32">
      <c r="C70" s="208"/>
      <c r="D70" s="310" t="s">
        <v>225</v>
      </c>
      <c r="E70" s="312"/>
      <c r="F70" s="191"/>
      <c r="G70" s="192"/>
      <c r="H70" s="192"/>
      <c r="I70" s="192"/>
      <c r="J70" s="193"/>
      <c r="K70" s="193">
        <f t="shared" si="42"/>
        <v>0</v>
      </c>
      <c r="L70" s="193">
        <f t="shared" si="43"/>
        <v>0</v>
      </c>
      <c r="M70" s="193">
        <f t="shared" si="43"/>
        <v>0</v>
      </c>
      <c r="N70" s="193">
        <f t="shared" si="43"/>
        <v>0</v>
      </c>
      <c r="O70" s="193">
        <f t="shared" si="43"/>
        <v>0</v>
      </c>
      <c r="P70" s="193">
        <f t="shared" si="43"/>
        <v>0</v>
      </c>
      <c r="Q70" s="193">
        <f t="shared" si="43"/>
        <v>0</v>
      </c>
      <c r="R70" s="193">
        <f t="shared" si="43"/>
        <v>0</v>
      </c>
      <c r="S70" s="193">
        <f t="shared" si="43"/>
        <v>0</v>
      </c>
      <c r="T70" s="193">
        <f t="shared" si="43"/>
        <v>0</v>
      </c>
      <c r="U70" s="193">
        <f t="shared" si="43"/>
        <v>0</v>
      </c>
      <c r="V70" s="193">
        <f t="shared" si="43"/>
        <v>0</v>
      </c>
      <c r="W70" s="193">
        <f t="shared" si="43"/>
        <v>0</v>
      </c>
      <c r="X70" s="193">
        <f t="shared" si="43"/>
        <v>0</v>
      </c>
      <c r="Y70" s="193">
        <f t="shared" si="43"/>
        <v>0</v>
      </c>
      <c r="Z70" s="193">
        <f t="shared" si="43"/>
        <v>0</v>
      </c>
      <c r="AA70" s="193">
        <f t="shared" si="43"/>
        <v>0</v>
      </c>
      <c r="AB70" s="193">
        <f t="shared" si="43"/>
        <v>0</v>
      </c>
      <c r="AC70" s="193">
        <f t="shared" si="43"/>
        <v>0</v>
      </c>
      <c r="AD70" s="193">
        <f t="shared" si="43"/>
        <v>0</v>
      </c>
      <c r="AE70" s="193">
        <f t="shared" si="43"/>
        <v>0</v>
      </c>
      <c r="AF70" s="194">
        <f t="shared" si="43"/>
        <v>0</v>
      </c>
    </row>
    <row r="71" spans="1:32" s="202" customFormat="1" ht="10.35" customHeight="1">
      <c r="A71" s="201"/>
      <c r="B71" s="201"/>
      <c r="C71" s="208"/>
      <c r="D71" s="313"/>
      <c r="E71" s="291"/>
      <c r="F71" s="291"/>
      <c r="G71" s="291"/>
      <c r="H71" s="291"/>
      <c r="I71" s="291"/>
      <c r="J71" s="290"/>
      <c r="K71" s="290"/>
      <c r="L71" s="290"/>
      <c r="M71" s="294"/>
      <c r="N71" s="294"/>
      <c r="O71" s="294"/>
      <c r="P71" s="294"/>
      <c r="Q71" s="294"/>
      <c r="R71" s="294"/>
      <c r="S71" s="294"/>
      <c r="T71" s="294"/>
      <c r="U71" s="294"/>
      <c r="V71" s="294"/>
      <c r="W71" s="294"/>
      <c r="X71" s="294"/>
      <c r="Y71" s="294"/>
      <c r="Z71" s="294"/>
      <c r="AA71" s="294"/>
      <c r="AB71" s="294"/>
      <c r="AC71" s="294"/>
      <c r="AD71" s="294"/>
      <c r="AE71" s="294"/>
      <c r="AF71" s="295"/>
    </row>
    <row r="72" spans="1:32" ht="30" customHeight="1">
      <c r="C72" s="208"/>
      <c r="D72" s="168"/>
      <c r="E72" s="169" t="s">
        <v>56</v>
      </c>
      <c r="F72" s="170"/>
      <c r="G72" s="171"/>
      <c r="H72" s="170"/>
      <c r="I72" s="172"/>
      <c r="J72" s="173" t="s">
        <v>249</v>
      </c>
      <c r="K72" s="170"/>
      <c r="L72" s="174"/>
      <c r="M72" s="175"/>
      <c r="N72" s="176"/>
      <c r="O72" s="176"/>
      <c r="P72" s="176"/>
      <c r="Q72" s="176"/>
      <c r="R72" s="176"/>
      <c r="S72" s="176"/>
      <c r="T72" s="176"/>
      <c r="U72" s="176"/>
      <c r="V72" s="176"/>
      <c r="W72" s="176"/>
      <c r="X72" s="176"/>
      <c r="Y72" s="176"/>
      <c r="Z72" s="176"/>
      <c r="AA72" s="176"/>
      <c r="AB72" s="176"/>
      <c r="AC72" s="176"/>
      <c r="AD72" s="176"/>
      <c r="AE72" s="176"/>
      <c r="AF72" s="177"/>
    </row>
    <row r="73" spans="1:32" ht="50.1" customHeight="1">
      <c r="C73" s="208"/>
      <c r="D73" s="178" t="s">
        <v>23</v>
      </c>
      <c r="E73" s="179" t="s">
        <v>24</v>
      </c>
      <c r="F73" s="180" t="s">
        <v>250</v>
      </c>
      <c r="G73" s="180" t="s">
        <v>25</v>
      </c>
      <c r="H73" s="180" t="s">
        <v>26</v>
      </c>
      <c r="I73" s="180" t="s">
        <v>27</v>
      </c>
      <c r="J73" s="180">
        <f>J$17</f>
        <v>2023</v>
      </c>
      <c r="K73" s="180">
        <f t="shared" ref="K73:AF73" si="45">K$17</f>
        <v>2024</v>
      </c>
      <c r="L73" s="180">
        <f t="shared" si="45"/>
        <v>2025</v>
      </c>
      <c r="M73" s="180">
        <f t="shared" si="45"/>
        <v>2026</v>
      </c>
      <c r="N73" s="180">
        <f t="shared" si="45"/>
        <v>2027</v>
      </c>
      <c r="O73" s="180">
        <f t="shared" si="45"/>
        <v>2028</v>
      </c>
      <c r="P73" s="180">
        <f t="shared" si="45"/>
        <v>2029</v>
      </c>
      <c r="Q73" s="180">
        <f t="shared" si="45"/>
        <v>2030</v>
      </c>
      <c r="R73" s="180">
        <f t="shared" si="45"/>
        <v>2031</v>
      </c>
      <c r="S73" s="180">
        <f t="shared" si="45"/>
        <v>2032</v>
      </c>
      <c r="T73" s="180">
        <f t="shared" si="45"/>
        <v>2033</v>
      </c>
      <c r="U73" s="180">
        <f t="shared" si="45"/>
        <v>2034</v>
      </c>
      <c r="V73" s="180">
        <f t="shared" si="45"/>
        <v>2035</v>
      </c>
      <c r="W73" s="180">
        <f t="shared" si="45"/>
        <v>2036</v>
      </c>
      <c r="X73" s="180">
        <f t="shared" si="45"/>
        <v>2037</v>
      </c>
      <c r="Y73" s="180">
        <f t="shared" si="45"/>
        <v>2038</v>
      </c>
      <c r="Z73" s="180">
        <f t="shared" si="45"/>
        <v>2039</v>
      </c>
      <c r="AA73" s="180">
        <f t="shared" si="45"/>
        <v>2040</v>
      </c>
      <c r="AB73" s="180">
        <f t="shared" si="45"/>
        <v>2041</v>
      </c>
      <c r="AC73" s="180">
        <f t="shared" si="45"/>
        <v>2042</v>
      </c>
      <c r="AD73" s="180">
        <f t="shared" si="45"/>
        <v>2043</v>
      </c>
      <c r="AE73" s="180">
        <f t="shared" si="45"/>
        <v>2044</v>
      </c>
      <c r="AF73" s="181">
        <f t="shared" si="45"/>
        <v>2045</v>
      </c>
    </row>
    <row r="74" spans="1:32" ht="20.100000000000001" customHeight="1">
      <c r="C74" s="208"/>
      <c r="D74" s="182"/>
      <c r="E74" s="183"/>
      <c r="F74" s="184"/>
      <c r="G74" s="185"/>
      <c r="H74" s="184"/>
      <c r="I74" s="186" t="s">
        <v>28</v>
      </c>
      <c r="J74" s="187">
        <f t="shared" ref="J74:AF74" si="46">SUM(J75:J86)</f>
        <v>4375</v>
      </c>
      <c r="K74" s="187">
        <f t="shared" si="46"/>
        <v>10098</v>
      </c>
      <c r="L74" s="187">
        <f t="shared" si="46"/>
        <v>24405</v>
      </c>
      <c r="M74" s="187">
        <f t="shared" si="46"/>
        <v>24405</v>
      </c>
      <c r="N74" s="187">
        <f t="shared" si="46"/>
        <v>24405</v>
      </c>
      <c r="O74" s="187">
        <f t="shared" si="46"/>
        <v>24405</v>
      </c>
      <c r="P74" s="187">
        <f t="shared" si="46"/>
        <v>24405</v>
      </c>
      <c r="Q74" s="187">
        <f t="shared" si="46"/>
        <v>24405</v>
      </c>
      <c r="R74" s="187">
        <f t="shared" si="46"/>
        <v>24405</v>
      </c>
      <c r="S74" s="187">
        <f t="shared" si="46"/>
        <v>24405</v>
      </c>
      <c r="T74" s="187">
        <f t="shared" si="46"/>
        <v>24405</v>
      </c>
      <c r="U74" s="187">
        <f t="shared" si="46"/>
        <v>24405</v>
      </c>
      <c r="V74" s="187">
        <f t="shared" si="46"/>
        <v>24405</v>
      </c>
      <c r="W74" s="187">
        <f t="shared" si="46"/>
        <v>24405</v>
      </c>
      <c r="X74" s="187">
        <f t="shared" si="46"/>
        <v>24405</v>
      </c>
      <c r="Y74" s="187">
        <f t="shared" si="46"/>
        <v>24405</v>
      </c>
      <c r="Z74" s="187">
        <f t="shared" si="46"/>
        <v>24405</v>
      </c>
      <c r="AA74" s="187">
        <f t="shared" si="46"/>
        <v>24405</v>
      </c>
      <c r="AB74" s="187">
        <f t="shared" si="46"/>
        <v>24405</v>
      </c>
      <c r="AC74" s="187">
        <f t="shared" si="46"/>
        <v>24405</v>
      </c>
      <c r="AD74" s="187">
        <f t="shared" si="46"/>
        <v>24405</v>
      </c>
      <c r="AE74" s="187">
        <f t="shared" si="46"/>
        <v>24405</v>
      </c>
      <c r="AF74" s="188">
        <f t="shared" si="46"/>
        <v>24405</v>
      </c>
    </row>
    <row r="75" spans="1:32" ht="45">
      <c r="C75" s="208"/>
      <c r="D75" s="189" t="s">
        <v>57</v>
      </c>
      <c r="E75" s="190" t="s">
        <v>239</v>
      </c>
      <c r="F75" s="191">
        <v>2024</v>
      </c>
      <c r="G75" s="191" t="s">
        <v>6</v>
      </c>
      <c r="H75" s="192" t="s">
        <v>279</v>
      </c>
      <c r="I75" s="192" t="s">
        <v>284</v>
      </c>
      <c r="J75" s="193"/>
      <c r="K75" s="193">
        <v>5723</v>
      </c>
      <c r="L75" s="193">
        <f t="shared" ref="L75:AF86" si="47">K75</f>
        <v>5723</v>
      </c>
      <c r="M75" s="193">
        <f t="shared" si="47"/>
        <v>5723</v>
      </c>
      <c r="N75" s="193">
        <f t="shared" si="47"/>
        <v>5723</v>
      </c>
      <c r="O75" s="193">
        <f t="shared" si="47"/>
        <v>5723</v>
      </c>
      <c r="P75" s="193">
        <f t="shared" si="47"/>
        <v>5723</v>
      </c>
      <c r="Q75" s="193">
        <f t="shared" si="47"/>
        <v>5723</v>
      </c>
      <c r="R75" s="193">
        <f t="shared" si="47"/>
        <v>5723</v>
      </c>
      <c r="S75" s="193">
        <f t="shared" si="47"/>
        <v>5723</v>
      </c>
      <c r="T75" s="193">
        <f t="shared" si="47"/>
        <v>5723</v>
      </c>
      <c r="U75" s="193">
        <f t="shared" si="47"/>
        <v>5723</v>
      </c>
      <c r="V75" s="193">
        <f t="shared" si="47"/>
        <v>5723</v>
      </c>
      <c r="W75" s="193">
        <f t="shared" si="47"/>
        <v>5723</v>
      </c>
      <c r="X75" s="193">
        <f t="shared" si="47"/>
        <v>5723</v>
      </c>
      <c r="Y75" s="193">
        <f t="shared" si="47"/>
        <v>5723</v>
      </c>
      <c r="Z75" s="193">
        <f t="shared" si="47"/>
        <v>5723</v>
      </c>
      <c r="AA75" s="193">
        <f t="shared" si="47"/>
        <v>5723</v>
      </c>
      <c r="AB75" s="193">
        <f t="shared" si="47"/>
        <v>5723</v>
      </c>
      <c r="AC75" s="193">
        <f t="shared" si="47"/>
        <v>5723</v>
      </c>
      <c r="AD75" s="193">
        <f t="shared" si="47"/>
        <v>5723</v>
      </c>
      <c r="AE75" s="193">
        <f t="shared" si="47"/>
        <v>5723</v>
      </c>
      <c r="AF75" s="194">
        <f t="shared" si="47"/>
        <v>5723</v>
      </c>
    </row>
    <row r="76" spans="1:32" ht="45">
      <c r="C76" s="208"/>
      <c r="D76" s="189" t="s">
        <v>58</v>
      </c>
      <c r="E76" s="190" t="s">
        <v>240</v>
      </c>
      <c r="F76" s="191">
        <v>2023</v>
      </c>
      <c r="G76" s="192" t="s">
        <v>5</v>
      </c>
      <c r="H76" s="192" t="s">
        <v>294</v>
      </c>
      <c r="I76" s="192" t="s">
        <v>284</v>
      </c>
      <c r="J76" s="193"/>
      <c r="K76" s="193">
        <f t="shared" ref="K76:K86" si="48">J76</f>
        <v>0</v>
      </c>
      <c r="L76" s="193">
        <f t="shared" ref="L76:Z76" si="49">K76</f>
        <v>0</v>
      </c>
      <c r="M76" s="193">
        <f t="shared" si="49"/>
        <v>0</v>
      </c>
      <c r="N76" s="193">
        <f t="shared" si="49"/>
        <v>0</v>
      </c>
      <c r="O76" s="193">
        <f t="shared" si="49"/>
        <v>0</v>
      </c>
      <c r="P76" s="193">
        <f t="shared" si="49"/>
        <v>0</v>
      </c>
      <c r="Q76" s="193">
        <f t="shared" si="49"/>
        <v>0</v>
      </c>
      <c r="R76" s="193">
        <f t="shared" si="49"/>
        <v>0</v>
      </c>
      <c r="S76" s="193">
        <f t="shared" si="49"/>
        <v>0</v>
      </c>
      <c r="T76" s="193">
        <f t="shared" si="49"/>
        <v>0</v>
      </c>
      <c r="U76" s="193">
        <f t="shared" si="49"/>
        <v>0</v>
      </c>
      <c r="V76" s="193">
        <f t="shared" si="49"/>
        <v>0</v>
      </c>
      <c r="W76" s="193">
        <f t="shared" si="49"/>
        <v>0</v>
      </c>
      <c r="X76" s="193">
        <f t="shared" si="49"/>
        <v>0</v>
      </c>
      <c r="Y76" s="193">
        <f t="shared" si="49"/>
        <v>0</v>
      </c>
      <c r="Z76" s="193">
        <f t="shared" si="49"/>
        <v>0</v>
      </c>
      <c r="AA76" s="193">
        <f t="shared" si="47"/>
        <v>0</v>
      </c>
      <c r="AB76" s="193">
        <f t="shared" si="47"/>
        <v>0</v>
      </c>
      <c r="AC76" s="193">
        <f t="shared" si="47"/>
        <v>0</v>
      </c>
      <c r="AD76" s="193">
        <f t="shared" si="47"/>
        <v>0</v>
      </c>
      <c r="AE76" s="193">
        <f t="shared" si="47"/>
        <v>0</v>
      </c>
      <c r="AF76" s="194">
        <f t="shared" si="47"/>
        <v>0</v>
      </c>
    </row>
    <row r="77" spans="1:32" ht="45">
      <c r="C77" s="208"/>
      <c r="D77" s="189" t="s">
        <v>59</v>
      </c>
      <c r="E77" s="195" t="s">
        <v>316</v>
      </c>
      <c r="F77" s="191">
        <v>2028</v>
      </c>
      <c r="G77" s="192" t="s">
        <v>0</v>
      </c>
      <c r="H77" s="192" t="s">
        <v>256</v>
      </c>
      <c r="I77" s="192" t="s">
        <v>176</v>
      </c>
      <c r="J77" s="193"/>
      <c r="K77" s="193">
        <f t="shared" si="48"/>
        <v>0</v>
      </c>
      <c r="L77" s="193">
        <v>14307</v>
      </c>
      <c r="M77" s="193">
        <f t="shared" si="47"/>
        <v>14307</v>
      </c>
      <c r="N77" s="193">
        <f t="shared" si="47"/>
        <v>14307</v>
      </c>
      <c r="O77" s="193">
        <f t="shared" si="47"/>
        <v>14307</v>
      </c>
      <c r="P77" s="193">
        <f t="shared" si="47"/>
        <v>14307</v>
      </c>
      <c r="Q77" s="193">
        <f t="shared" si="47"/>
        <v>14307</v>
      </c>
      <c r="R77" s="193">
        <f t="shared" si="47"/>
        <v>14307</v>
      </c>
      <c r="S77" s="193">
        <f t="shared" si="47"/>
        <v>14307</v>
      </c>
      <c r="T77" s="193">
        <f t="shared" si="47"/>
        <v>14307</v>
      </c>
      <c r="U77" s="193">
        <f t="shared" si="47"/>
        <v>14307</v>
      </c>
      <c r="V77" s="193">
        <f t="shared" si="47"/>
        <v>14307</v>
      </c>
      <c r="W77" s="193">
        <f t="shared" si="47"/>
        <v>14307</v>
      </c>
      <c r="X77" s="193">
        <f t="shared" si="47"/>
        <v>14307</v>
      </c>
      <c r="Y77" s="193">
        <f t="shared" si="47"/>
        <v>14307</v>
      </c>
      <c r="Z77" s="193">
        <f t="shared" si="47"/>
        <v>14307</v>
      </c>
      <c r="AA77" s="193">
        <f t="shared" si="47"/>
        <v>14307</v>
      </c>
      <c r="AB77" s="193">
        <f t="shared" si="47"/>
        <v>14307</v>
      </c>
      <c r="AC77" s="193">
        <f t="shared" si="47"/>
        <v>14307</v>
      </c>
      <c r="AD77" s="193">
        <f t="shared" si="47"/>
        <v>14307</v>
      </c>
      <c r="AE77" s="193">
        <f t="shared" si="47"/>
        <v>14307</v>
      </c>
      <c r="AF77" s="194">
        <f t="shared" si="47"/>
        <v>14307</v>
      </c>
    </row>
    <row r="78" spans="1:32" ht="30">
      <c r="C78" s="208"/>
      <c r="D78" s="189" t="s">
        <v>60</v>
      </c>
      <c r="E78" s="195" t="s">
        <v>227</v>
      </c>
      <c r="F78" s="191">
        <v>2022</v>
      </c>
      <c r="G78" s="192" t="s">
        <v>2</v>
      </c>
      <c r="H78" s="192" t="s">
        <v>177</v>
      </c>
      <c r="I78" s="192" t="s">
        <v>285</v>
      </c>
      <c r="J78" s="193">
        <v>4375</v>
      </c>
      <c r="K78" s="193">
        <f t="shared" si="48"/>
        <v>4375</v>
      </c>
      <c r="L78" s="193">
        <f t="shared" si="47"/>
        <v>4375</v>
      </c>
      <c r="M78" s="193">
        <f t="shared" si="47"/>
        <v>4375</v>
      </c>
      <c r="N78" s="193">
        <f t="shared" si="47"/>
        <v>4375</v>
      </c>
      <c r="O78" s="193">
        <f t="shared" si="47"/>
        <v>4375</v>
      </c>
      <c r="P78" s="193">
        <f t="shared" si="47"/>
        <v>4375</v>
      </c>
      <c r="Q78" s="193">
        <f t="shared" si="47"/>
        <v>4375</v>
      </c>
      <c r="R78" s="193">
        <f t="shared" si="47"/>
        <v>4375</v>
      </c>
      <c r="S78" s="193">
        <f t="shared" si="47"/>
        <v>4375</v>
      </c>
      <c r="T78" s="193">
        <f t="shared" si="47"/>
        <v>4375</v>
      </c>
      <c r="U78" s="193">
        <f t="shared" si="47"/>
        <v>4375</v>
      </c>
      <c r="V78" s="193">
        <f t="shared" si="47"/>
        <v>4375</v>
      </c>
      <c r="W78" s="193">
        <f t="shared" si="47"/>
        <v>4375</v>
      </c>
      <c r="X78" s="193">
        <f t="shared" si="47"/>
        <v>4375</v>
      </c>
      <c r="Y78" s="193">
        <f t="shared" si="47"/>
        <v>4375</v>
      </c>
      <c r="Z78" s="193">
        <f t="shared" si="47"/>
        <v>4375</v>
      </c>
      <c r="AA78" s="193">
        <f t="shared" si="47"/>
        <v>4375</v>
      </c>
      <c r="AB78" s="193">
        <f t="shared" si="47"/>
        <v>4375</v>
      </c>
      <c r="AC78" s="193">
        <f t="shared" si="47"/>
        <v>4375</v>
      </c>
      <c r="AD78" s="193">
        <f t="shared" si="47"/>
        <v>4375</v>
      </c>
      <c r="AE78" s="193">
        <f t="shared" si="47"/>
        <v>4375</v>
      </c>
      <c r="AF78" s="194">
        <f t="shared" si="47"/>
        <v>4375</v>
      </c>
    </row>
    <row r="79" spans="1:32" ht="30">
      <c r="C79" s="208"/>
      <c r="D79" s="189" t="s">
        <v>61</v>
      </c>
      <c r="E79" s="195" t="s">
        <v>228</v>
      </c>
      <c r="F79" s="191">
        <v>2024</v>
      </c>
      <c r="G79" s="192" t="s">
        <v>6</v>
      </c>
      <c r="H79" s="192" t="s">
        <v>177</v>
      </c>
      <c r="I79" s="192" t="s">
        <v>171</v>
      </c>
      <c r="J79" s="193"/>
      <c r="K79" s="193">
        <f t="shared" si="48"/>
        <v>0</v>
      </c>
      <c r="L79" s="193">
        <f t="shared" si="47"/>
        <v>0</v>
      </c>
      <c r="M79" s="193">
        <f t="shared" si="47"/>
        <v>0</v>
      </c>
      <c r="N79" s="193">
        <f t="shared" si="47"/>
        <v>0</v>
      </c>
      <c r="O79" s="193">
        <f t="shared" si="47"/>
        <v>0</v>
      </c>
      <c r="P79" s="193">
        <f t="shared" si="47"/>
        <v>0</v>
      </c>
      <c r="Q79" s="193">
        <f t="shared" si="47"/>
        <v>0</v>
      </c>
      <c r="R79" s="193">
        <f t="shared" si="47"/>
        <v>0</v>
      </c>
      <c r="S79" s="193">
        <f t="shared" si="47"/>
        <v>0</v>
      </c>
      <c r="T79" s="193">
        <f t="shared" si="47"/>
        <v>0</v>
      </c>
      <c r="U79" s="193">
        <f t="shared" si="47"/>
        <v>0</v>
      </c>
      <c r="V79" s="193">
        <f t="shared" si="47"/>
        <v>0</v>
      </c>
      <c r="W79" s="193">
        <f t="shared" si="47"/>
        <v>0</v>
      </c>
      <c r="X79" s="193">
        <f t="shared" si="47"/>
        <v>0</v>
      </c>
      <c r="Y79" s="193">
        <f t="shared" si="47"/>
        <v>0</v>
      </c>
      <c r="Z79" s="193">
        <f t="shared" si="47"/>
        <v>0</v>
      </c>
      <c r="AA79" s="193">
        <f t="shared" si="47"/>
        <v>0</v>
      </c>
      <c r="AB79" s="193">
        <f t="shared" si="47"/>
        <v>0</v>
      </c>
      <c r="AC79" s="193">
        <f t="shared" si="47"/>
        <v>0</v>
      </c>
      <c r="AD79" s="193">
        <f t="shared" si="47"/>
        <v>0</v>
      </c>
      <c r="AE79" s="193">
        <f t="shared" si="47"/>
        <v>0</v>
      </c>
      <c r="AF79" s="194">
        <f t="shared" si="47"/>
        <v>0</v>
      </c>
    </row>
    <row r="80" spans="1:32" ht="45">
      <c r="C80" s="208"/>
      <c r="D80" s="189" t="s">
        <v>62</v>
      </c>
      <c r="E80" s="392" t="s">
        <v>302</v>
      </c>
      <c r="F80" s="191">
        <v>2026</v>
      </c>
      <c r="G80" s="192" t="s">
        <v>6</v>
      </c>
      <c r="H80" s="192" t="s">
        <v>303</v>
      </c>
      <c r="I80" s="192" t="s">
        <v>304</v>
      </c>
      <c r="J80" s="193"/>
      <c r="K80" s="193">
        <f t="shared" si="48"/>
        <v>0</v>
      </c>
      <c r="L80" s="193">
        <f t="shared" si="47"/>
        <v>0</v>
      </c>
      <c r="M80" s="193">
        <f t="shared" si="47"/>
        <v>0</v>
      </c>
      <c r="N80" s="193">
        <f t="shared" si="47"/>
        <v>0</v>
      </c>
      <c r="O80" s="193">
        <f t="shared" si="47"/>
        <v>0</v>
      </c>
      <c r="P80" s="193">
        <f t="shared" si="47"/>
        <v>0</v>
      </c>
      <c r="Q80" s="193">
        <f t="shared" si="47"/>
        <v>0</v>
      </c>
      <c r="R80" s="193">
        <f t="shared" si="47"/>
        <v>0</v>
      </c>
      <c r="S80" s="193">
        <f t="shared" si="47"/>
        <v>0</v>
      </c>
      <c r="T80" s="193">
        <f t="shared" si="47"/>
        <v>0</v>
      </c>
      <c r="U80" s="193">
        <f t="shared" si="47"/>
        <v>0</v>
      </c>
      <c r="V80" s="193">
        <f t="shared" si="47"/>
        <v>0</v>
      </c>
      <c r="W80" s="193">
        <f t="shared" si="47"/>
        <v>0</v>
      </c>
      <c r="X80" s="193">
        <f t="shared" si="47"/>
        <v>0</v>
      </c>
      <c r="Y80" s="193">
        <f t="shared" si="47"/>
        <v>0</v>
      </c>
      <c r="Z80" s="193">
        <f t="shared" si="47"/>
        <v>0</v>
      </c>
      <c r="AA80" s="193">
        <f t="shared" si="47"/>
        <v>0</v>
      </c>
      <c r="AB80" s="193">
        <f t="shared" si="47"/>
        <v>0</v>
      </c>
      <c r="AC80" s="193">
        <f t="shared" si="47"/>
        <v>0</v>
      </c>
      <c r="AD80" s="193">
        <f t="shared" si="47"/>
        <v>0</v>
      </c>
      <c r="AE80" s="193">
        <f t="shared" si="47"/>
        <v>0</v>
      </c>
      <c r="AF80" s="194">
        <f t="shared" si="47"/>
        <v>0</v>
      </c>
    </row>
    <row r="81" spans="1:32">
      <c r="C81" s="208"/>
      <c r="D81" s="189" t="s">
        <v>63</v>
      </c>
      <c r="E81" s="392"/>
      <c r="F81" s="191"/>
      <c r="G81" s="192"/>
      <c r="H81" s="192"/>
      <c r="I81" s="192"/>
      <c r="J81" s="193"/>
      <c r="K81" s="193">
        <f t="shared" si="48"/>
        <v>0</v>
      </c>
      <c r="L81" s="193">
        <f t="shared" si="47"/>
        <v>0</v>
      </c>
      <c r="M81" s="193">
        <f t="shared" si="47"/>
        <v>0</v>
      </c>
      <c r="N81" s="193">
        <f t="shared" si="47"/>
        <v>0</v>
      </c>
      <c r="O81" s="193">
        <f t="shared" si="47"/>
        <v>0</v>
      </c>
      <c r="P81" s="193">
        <f t="shared" si="47"/>
        <v>0</v>
      </c>
      <c r="Q81" s="193">
        <f t="shared" si="47"/>
        <v>0</v>
      </c>
      <c r="R81" s="193">
        <f t="shared" si="47"/>
        <v>0</v>
      </c>
      <c r="S81" s="193">
        <f t="shared" si="47"/>
        <v>0</v>
      </c>
      <c r="T81" s="193">
        <f t="shared" si="47"/>
        <v>0</v>
      </c>
      <c r="U81" s="193">
        <f t="shared" si="47"/>
        <v>0</v>
      </c>
      <c r="V81" s="193">
        <f t="shared" si="47"/>
        <v>0</v>
      </c>
      <c r="W81" s="193">
        <f t="shared" si="47"/>
        <v>0</v>
      </c>
      <c r="X81" s="193">
        <f t="shared" si="47"/>
        <v>0</v>
      </c>
      <c r="Y81" s="193">
        <f t="shared" si="47"/>
        <v>0</v>
      </c>
      <c r="Z81" s="193">
        <f t="shared" si="47"/>
        <v>0</v>
      </c>
      <c r="AA81" s="193">
        <f t="shared" si="47"/>
        <v>0</v>
      </c>
      <c r="AB81" s="193">
        <f t="shared" si="47"/>
        <v>0</v>
      </c>
      <c r="AC81" s="193">
        <f t="shared" si="47"/>
        <v>0</v>
      </c>
      <c r="AD81" s="193">
        <f t="shared" si="47"/>
        <v>0</v>
      </c>
      <c r="AE81" s="193">
        <f t="shared" si="47"/>
        <v>0</v>
      </c>
      <c r="AF81" s="194">
        <f t="shared" si="47"/>
        <v>0</v>
      </c>
    </row>
    <row r="82" spans="1:32">
      <c r="C82" s="208"/>
      <c r="D82" s="189" t="s">
        <v>64</v>
      </c>
      <c r="E82" s="196"/>
      <c r="F82" s="191"/>
      <c r="G82" s="192"/>
      <c r="H82" s="192"/>
      <c r="I82" s="192"/>
      <c r="J82" s="193"/>
      <c r="K82" s="193">
        <f t="shared" si="48"/>
        <v>0</v>
      </c>
      <c r="L82" s="193">
        <f t="shared" si="47"/>
        <v>0</v>
      </c>
      <c r="M82" s="193">
        <f t="shared" si="47"/>
        <v>0</v>
      </c>
      <c r="N82" s="193">
        <f t="shared" si="47"/>
        <v>0</v>
      </c>
      <c r="O82" s="193">
        <f t="shared" si="47"/>
        <v>0</v>
      </c>
      <c r="P82" s="193">
        <f t="shared" si="47"/>
        <v>0</v>
      </c>
      <c r="Q82" s="193">
        <f t="shared" si="47"/>
        <v>0</v>
      </c>
      <c r="R82" s="193">
        <f t="shared" si="47"/>
        <v>0</v>
      </c>
      <c r="S82" s="193">
        <f t="shared" si="47"/>
        <v>0</v>
      </c>
      <c r="T82" s="193">
        <f t="shared" si="47"/>
        <v>0</v>
      </c>
      <c r="U82" s="193">
        <f t="shared" si="47"/>
        <v>0</v>
      </c>
      <c r="V82" s="193">
        <f t="shared" si="47"/>
        <v>0</v>
      </c>
      <c r="W82" s="193">
        <f t="shared" si="47"/>
        <v>0</v>
      </c>
      <c r="X82" s="193">
        <f t="shared" si="47"/>
        <v>0</v>
      </c>
      <c r="Y82" s="193">
        <f t="shared" si="47"/>
        <v>0</v>
      </c>
      <c r="Z82" s="193">
        <f t="shared" si="47"/>
        <v>0</v>
      </c>
      <c r="AA82" s="193">
        <f t="shared" si="47"/>
        <v>0</v>
      </c>
      <c r="AB82" s="193">
        <f t="shared" si="47"/>
        <v>0</v>
      </c>
      <c r="AC82" s="193">
        <f t="shared" si="47"/>
        <v>0</v>
      </c>
      <c r="AD82" s="193">
        <f t="shared" si="47"/>
        <v>0</v>
      </c>
      <c r="AE82" s="193">
        <f t="shared" si="47"/>
        <v>0</v>
      </c>
      <c r="AF82" s="194">
        <f t="shared" si="47"/>
        <v>0</v>
      </c>
    </row>
    <row r="83" spans="1:32">
      <c r="C83" s="208"/>
      <c r="D83" s="197" t="s">
        <v>65</v>
      </c>
      <c r="E83" s="198"/>
      <c r="F83" s="191"/>
      <c r="G83" s="191"/>
      <c r="H83" s="191"/>
      <c r="I83" s="191"/>
      <c r="J83" s="199"/>
      <c r="K83" s="199">
        <f t="shared" si="48"/>
        <v>0</v>
      </c>
      <c r="L83" s="199">
        <f t="shared" si="47"/>
        <v>0</v>
      </c>
      <c r="M83" s="199">
        <f t="shared" si="47"/>
        <v>0</v>
      </c>
      <c r="N83" s="199">
        <f t="shared" si="47"/>
        <v>0</v>
      </c>
      <c r="O83" s="199">
        <f t="shared" si="47"/>
        <v>0</v>
      </c>
      <c r="P83" s="199">
        <f t="shared" si="47"/>
        <v>0</v>
      </c>
      <c r="Q83" s="199">
        <f t="shared" si="47"/>
        <v>0</v>
      </c>
      <c r="R83" s="199">
        <f t="shared" si="47"/>
        <v>0</v>
      </c>
      <c r="S83" s="199">
        <f t="shared" si="47"/>
        <v>0</v>
      </c>
      <c r="T83" s="199">
        <f t="shared" si="47"/>
        <v>0</v>
      </c>
      <c r="U83" s="199">
        <f t="shared" si="47"/>
        <v>0</v>
      </c>
      <c r="V83" s="199">
        <f t="shared" si="47"/>
        <v>0</v>
      </c>
      <c r="W83" s="199">
        <f t="shared" si="47"/>
        <v>0</v>
      </c>
      <c r="X83" s="199">
        <f t="shared" si="47"/>
        <v>0</v>
      </c>
      <c r="Y83" s="199">
        <f t="shared" si="47"/>
        <v>0</v>
      </c>
      <c r="Z83" s="199">
        <f t="shared" si="47"/>
        <v>0</v>
      </c>
      <c r="AA83" s="199">
        <f t="shared" si="47"/>
        <v>0</v>
      </c>
      <c r="AB83" s="199">
        <f t="shared" si="47"/>
        <v>0</v>
      </c>
      <c r="AC83" s="199">
        <f t="shared" si="47"/>
        <v>0</v>
      </c>
      <c r="AD83" s="199">
        <f t="shared" si="47"/>
        <v>0</v>
      </c>
      <c r="AE83" s="199">
        <f t="shared" si="47"/>
        <v>0</v>
      </c>
      <c r="AF83" s="200">
        <f t="shared" si="47"/>
        <v>0</v>
      </c>
    </row>
    <row r="84" spans="1:32">
      <c r="C84" s="208"/>
      <c r="D84" s="189" t="s">
        <v>66</v>
      </c>
      <c r="E84" s="196"/>
      <c r="F84" s="191"/>
      <c r="G84" s="192"/>
      <c r="H84" s="192"/>
      <c r="I84" s="192"/>
      <c r="J84" s="193"/>
      <c r="K84" s="193">
        <f t="shared" si="48"/>
        <v>0</v>
      </c>
      <c r="L84" s="193">
        <f t="shared" si="47"/>
        <v>0</v>
      </c>
      <c r="M84" s="193">
        <f t="shared" si="47"/>
        <v>0</v>
      </c>
      <c r="N84" s="193">
        <f t="shared" si="47"/>
        <v>0</v>
      </c>
      <c r="O84" s="193">
        <f t="shared" si="47"/>
        <v>0</v>
      </c>
      <c r="P84" s="193">
        <f t="shared" si="47"/>
        <v>0</v>
      </c>
      <c r="Q84" s="193">
        <f t="shared" si="47"/>
        <v>0</v>
      </c>
      <c r="R84" s="193">
        <f t="shared" si="47"/>
        <v>0</v>
      </c>
      <c r="S84" s="193">
        <f t="shared" si="47"/>
        <v>0</v>
      </c>
      <c r="T84" s="193">
        <f t="shared" si="47"/>
        <v>0</v>
      </c>
      <c r="U84" s="193">
        <f t="shared" si="47"/>
        <v>0</v>
      </c>
      <c r="V84" s="193">
        <f t="shared" si="47"/>
        <v>0</v>
      </c>
      <c r="W84" s="193">
        <f t="shared" si="47"/>
        <v>0</v>
      </c>
      <c r="X84" s="193">
        <f t="shared" si="47"/>
        <v>0</v>
      </c>
      <c r="Y84" s="193">
        <f t="shared" si="47"/>
        <v>0</v>
      </c>
      <c r="Z84" s="193">
        <f t="shared" si="47"/>
        <v>0</v>
      </c>
      <c r="AA84" s="193">
        <f t="shared" si="47"/>
        <v>0</v>
      </c>
      <c r="AB84" s="193">
        <f t="shared" si="47"/>
        <v>0</v>
      </c>
      <c r="AC84" s="193">
        <f t="shared" si="47"/>
        <v>0</v>
      </c>
      <c r="AD84" s="193">
        <f t="shared" si="47"/>
        <v>0</v>
      </c>
      <c r="AE84" s="193">
        <f t="shared" si="47"/>
        <v>0</v>
      </c>
      <c r="AF84" s="194">
        <f t="shared" si="47"/>
        <v>0</v>
      </c>
    </row>
    <row r="85" spans="1:32">
      <c r="C85" s="208"/>
      <c r="D85" s="189" t="s">
        <v>67</v>
      </c>
      <c r="E85" s="196"/>
      <c r="F85" s="191"/>
      <c r="G85" s="192"/>
      <c r="H85" s="192"/>
      <c r="I85" s="192"/>
      <c r="J85" s="193"/>
      <c r="K85" s="193">
        <f t="shared" si="48"/>
        <v>0</v>
      </c>
      <c r="L85" s="193">
        <f t="shared" si="47"/>
        <v>0</v>
      </c>
      <c r="M85" s="193">
        <f t="shared" si="47"/>
        <v>0</v>
      </c>
      <c r="N85" s="193">
        <f t="shared" si="47"/>
        <v>0</v>
      </c>
      <c r="O85" s="193">
        <f t="shared" si="47"/>
        <v>0</v>
      </c>
      <c r="P85" s="193">
        <f t="shared" si="47"/>
        <v>0</v>
      </c>
      <c r="Q85" s="193">
        <f t="shared" si="47"/>
        <v>0</v>
      </c>
      <c r="R85" s="193">
        <f t="shared" si="47"/>
        <v>0</v>
      </c>
      <c r="S85" s="193">
        <f t="shared" si="47"/>
        <v>0</v>
      </c>
      <c r="T85" s="193">
        <f t="shared" si="47"/>
        <v>0</v>
      </c>
      <c r="U85" s="193">
        <f t="shared" si="47"/>
        <v>0</v>
      </c>
      <c r="V85" s="193">
        <f t="shared" si="47"/>
        <v>0</v>
      </c>
      <c r="W85" s="193">
        <f t="shared" si="47"/>
        <v>0</v>
      </c>
      <c r="X85" s="193">
        <f t="shared" si="47"/>
        <v>0</v>
      </c>
      <c r="Y85" s="193">
        <f t="shared" si="47"/>
        <v>0</v>
      </c>
      <c r="Z85" s="193">
        <f t="shared" si="47"/>
        <v>0</v>
      </c>
      <c r="AA85" s="193">
        <f t="shared" si="47"/>
        <v>0</v>
      </c>
      <c r="AB85" s="193">
        <f t="shared" si="47"/>
        <v>0</v>
      </c>
      <c r="AC85" s="193">
        <f t="shared" si="47"/>
        <v>0</v>
      </c>
      <c r="AD85" s="193">
        <f t="shared" si="47"/>
        <v>0</v>
      </c>
      <c r="AE85" s="193">
        <f t="shared" si="47"/>
        <v>0</v>
      </c>
      <c r="AF85" s="194">
        <f t="shared" si="47"/>
        <v>0</v>
      </c>
    </row>
    <row r="86" spans="1:32">
      <c r="C86" s="208"/>
      <c r="D86" s="197" t="s">
        <v>68</v>
      </c>
      <c r="E86" s="198"/>
      <c r="F86" s="191"/>
      <c r="G86" s="191"/>
      <c r="H86" s="191"/>
      <c r="I86" s="191"/>
      <c r="J86" s="199"/>
      <c r="K86" s="199">
        <f t="shared" si="48"/>
        <v>0</v>
      </c>
      <c r="L86" s="199">
        <f t="shared" si="47"/>
        <v>0</v>
      </c>
      <c r="M86" s="199">
        <f t="shared" si="47"/>
        <v>0</v>
      </c>
      <c r="N86" s="199">
        <f t="shared" si="47"/>
        <v>0</v>
      </c>
      <c r="O86" s="199">
        <f t="shared" si="47"/>
        <v>0</v>
      </c>
      <c r="P86" s="199">
        <f t="shared" si="47"/>
        <v>0</v>
      </c>
      <c r="Q86" s="199">
        <f t="shared" si="47"/>
        <v>0</v>
      </c>
      <c r="R86" s="199">
        <f t="shared" si="47"/>
        <v>0</v>
      </c>
      <c r="S86" s="199">
        <f t="shared" si="47"/>
        <v>0</v>
      </c>
      <c r="T86" s="199">
        <f t="shared" si="47"/>
        <v>0</v>
      </c>
      <c r="U86" s="199">
        <f t="shared" si="47"/>
        <v>0</v>
      </c>
      <c r="V86" s="199">
        <f t="shared" si="47"/>
        <v>0</v>
      </c>
      <c r="W86" s="199">
        <f t="shared" si="47"/>
        <v>0</v>
      </c>
      <c r="X86" s="199">
        <f t="shared" si="47"/>
        <v>0</v>
      </c>
      <c r="Y86" s="199">
        <f t="shared" si="47"/>
        <v>0</v>
      </c>
      <c r="Z86" s="199">
        <f t="shared" si="47"/>
        <v>0</v>
      </c>
      <c r="AA86" s="199">
        <f t="shared" si="47"/>
        <v>0</v>
      </c>
      <c r="AB86" s="199">
        <f t="shared" si="47"/>
        <v>0</v>
      </c>
      <c r="AC86" s="199">
        <f t="shared" si="47"/>
        <v>0</v>
      </c>
      <c r="AD86" s="199">
        <f t="shared" si="47"/>
        <v>0</v>
      </c>
      <c r="AE86" s="199">
        <f t="shared" si="47"/>
        <v>0</v>
      </c>
      <c r="AF86" s="200">
        <f t="shared" si="47"/>
        <v>0</v>
      </c>
    </row>
    <row r="87" spans="1:32" s="202" customFormat="1" ht="10.35" customHeight="1">
      <c r="A87" s="201"/>
      <c r="B87" s="201"/>
      <c r="C87" s="208"/>
      <c r="D87" s="313"/>
      <c r="E87" s="314"/>
      <c r="F87" s="315"/>
      <c r="G87" s="315"/>
      <c r="H87" s="315"/>
      <c r="I87" s="315"/>
      <c r="J87" s="316"/>
      <c r="K87" s="317"/>
      <c r="L87" s="317"/>
      <c r="M87" s="294"/>
      <c r="N87" s="294"/>
      <c r="O87" s="294"/>
      <c r="P87" s="294"/>
      <c r="Q87" s="294"/>
      <c r="R87" s="294"/>
      <c r="S87" s="294"/>
      <c r="T87" s="294"/>
      <c r="U87" s="294"/>
      <c r="V87" s="294"/>
      <c r="W87" s="294"/>
      <c r="X87" s="294"/>
      <c r="Y87" s="294"/>
      <c r="Z87" s="294"/>
      <c r="AA87" s="294"/>
      <c r="AB87" s="294"/>
      <c r="AC87" s="294"/>
      <c r="AD87" s="294"/>
      <c r="AE87" s="294"/>
      <c r="AF87" s="295"/>
    </row>
    <row r="88" spans="1:32" ht="30" customHeight="1">
      <c r="C88" s="208"/>
      <c r="D88" s="318"/>
      <c r="E88" s="319" t="s">
        <v>69</v>
      </c>
      <c r="F88" s="320"/>
      <c r="G88" s="321"/>
      <c r="H88" s="320"/>
      <c r="I88" s="322"/>
      <c r="J88" s="323" t="s">
        <v>249</v>
      </c>
      <c r="K88" s="320"/>
      <c r="L88" s="324"/>
      <c r="M88" s="325"/>
      <c r="N88" s="326"/>
      <c r="O88" s="326"/>
      <c r="P88" s="326"/>
      <c r="Q88" s="326"/>
      <c r="R88" s="326"/>
      <c r="S88" s="326"/>
      <c r="T88" s="326"/>
      <c r="U88" s="326"/>
      <c r="V88" s="326"/>
      <c r="W88" s="326"/>
      <c r="X88" s="326"/>
      <c r="Y88" s="326"/>
      <c r="Z88" s="326"/>
      <c r="AA88" s="326"/>
      <c r="AB88" s="326"/>
      <c r="AC88" s="326"/>
      <c r="AD88" s="326"/>
      <c r="AE88" s="326"/>
      <c r="AF88" s="327"/>
    </row>
    <row r="89" spans="1:32" ht="50.1" customHeight="1">
      <c r="C89" s="208"/>
      <c r="D89" s="178" t="s">
        <v>23</v>
      </c>
      <c r="E89" s="179" t="s">
        <v>24</v>
      </c>
      <c r="F89" s="180" t="s">
        <v>250</v>
      </c>
      <c r="G89" s="180" t="s">
        <v>25</v>
      </c>
      <c r="H89" s="180" t="s">
        <v>26</v>
      </c>
      <c r="I89" s="180" t="s">
        <v>27</v>
      </c>
      <c r="J89" s="180">
        <f>J$17</f>
        <v>2023</v>
      </c>
      <c r="K89" s="180">
        <f t="shared" ref="K89:AF89" si="50">K$17</f>
        <v>2024</v>
      </c>
      <c r="L89" s="180">
        <f t="shared" si="50"/>
        <v>2025</v>
      </c>
      <c r="M89" s="180">
        <f t="shared" si="50"/>
        <v>2026</v>
      </c>
      <c r="N89" s="180">
        <f t="shared" si="50"/>
        <v>2027</v>
      </c>
      <c r="O89" s="180">
        <f t="shared" si="50"/>
        <v>2028</v>
      </c>
      <c r="P89" s="180">
        <f t="shared" si="50"/>
        <v>2029</v>
      </c>
      <c r="Q89" s="180">
        <f t="shared" si="50"/>
        <v>2030</v>
      </c>
      <c r="R89" s="180">
        <f t="shared" si="50"/>
        <v>2031</v>
      </c>
      <c r="S89" s="180">
        <f t="shared" si="50"/>
        <v>2032</v>
      </c>
      <c r="T89" s="180">
        <f t="shared" si="50"/>
        <v>2033</v>
      </c>
      <c r="U89" s="180">
        <f t="shared" si="50"/>
        <v>2034</v>
      </c>
      <c r="V89" s="180">
        <f t="shared" si="50"/>
        <v>2035</v>
      </c>
      <c r="W89" s="180">
        <f t="shared" si="50"/>
        <v>2036</v>
      </c>
      <c r="X89" s="180">
        <f t="shared" si="50"/>
        <v>2037</v>
      </c>
      <c r="Y89" s="180">
        <f t="shared" si="50"/>
        <v>2038</v>
      </c>
      <c r="Z89" s="180">
        <f t="shared" si="50"/>
        <v>2039</v>
      </c>
      <c r="AA89" s="180">
        <f t="shared" si="50"/>
        <v>2040</v>
      </c>
      <c r="AB89" s="180">
        <f t="shared" si="50"/>
        <v>2041</v>
      </c>
      <c r="AC89" s="180">
        <f t="shared" si="50"/>
        <v>2042</v>
      </c>
      <c r="AD89" s="180">
        <f t="shared" si="50"/>
        <v>2043</v>
      </c>
      <c r="AE89" s="180">
        <f t="shared" si="50"/>
        <v>2044</v>
      </c>
      <c r="AF89" s="181">
        <f t="shared" si="50"/>
        <v>2045</v>
      </c>
    </row>
    <row r="90" spans="1:32" ht="20.100000000000001" customHeight="1">
      <c r="C90" s="208"/>
      <c r="D90" s="182"/>
      <c r="E90" s="183"/>
      <c r="F90" s="184"/>
      <c r="G90" s="185"/>
      <c r="H90" s="184"/>
      <c r="I90" s="186" t="s">
        <v>28</v>
      </c>
      <c r="J90" s="187">
        <f t="shared" ref="J90:AF90" si="51">SUM(J91:J110)</f>
        <v>0</v>
      </c>
      <c r="K90" s="187">
        <f t="shared" si="51"/>
        <v>0</v>
      </c>
      <c r="L90" s="187">
        <f t="shared" si="51"/>
        <v>4945</v>
      </c>
      <c r="M90" s="187">
        <f t="shared" si="51"/>
        <v>4945</v>
      </c>
      <c r="N90" s="187">
        <f t="shared" si="51"/>
        <v>4945</v>
      </c>
      <c r="O90" s="187">
        <f t="shared" si="51"/>
        <v>4945</v>
      </c>
      <c r="P90" s="187">
        <f t="shared" si="51"/>
        <v>4945</v>
      </c>
      <c r="Q90" s="187">
        <f t="shared" si="51"/>
        <v>4945</v>
      </c>
      <c r="R90" s="187">
        <f t="shared" si="51"/>
        <v>4945</v>
      </c>
      <c r="S90" s="187">
        <f t="shared" si="51"/>
        <v>4945</v>
      </c>
      <c r="T90" s="187">
        <f t="shared" si="51"/>
        <v>4945</v>
      </c>
      <c r="U90" s="187">
        <f t="shared" si="51"/>
        <v>4945</v>
      </c>
      <c r="V90" s="187">
        <f t="shared" si="51"/>
        <v>4945</v>
      </c>
      <c r="W90" s="187">
        <f t="shared" si="51"/>
        <v>4945</v>
      </c>
      <c r="X90" s="187">
        <f t="shared" si="51"/>
        <v>4945</v>
      </c>
      <c r="Y90" s="187">
        <f t="shared" si="51"/>
        <v>4945</v>
      </c>
      <c r="Z90" s="187">
        <f t="shared" si="51"/>
        <v>4945</v>
      </c>
      <c r="AA90" s="187">
        <f t="shared" si="51"/>
        <v>4945</v>
      </c>
      <c r="AB90" s="187">
        <f t="shared" si="51"/>
        <v>4945</v>
      </c>
      <c r="AC90" s="187">
        <f t="shared" si="51"/>
        <v>4945</v>
      </c>
      <c r="AD90" s="187">
        <f t="shared" si="51"/>
        <v>4945</v>
      </c>
      <c r="AE90" s="187">
        <f t="shared" si="51"/>
        <v>4945</v>
      </c>
      <c r="AF90" s="188">
        <f t="shared" si="51"/>
        <v>4945</v>
      </c>
    </row>
    <row r="91" spans="1:32" ht="75">
      <c r="C91" s="208"/>
      <c r="D91" s="328" t="s">
        <v>70</v>
      </c>
      <c r="E91" s="329" t="s">
        <v>241</v>
      </c>
      <c r="F91" s="191">
        <v>2022</v>
      </c>
      <c r="G91" s="191" t="s">
        <v>2</v>
      </c>
      <c r="H91" s="192" t="s">
        <v>170</v>
      </c>
      <c r="I91" s="192" t="s">
        <v>284</v>
      </c>
      <c r="J91" s="193"/>
      <c r="K91" s="193">
        <f>J91</f>
        <v>0</v>
      </c>
      <c r="L91" s="193">
        <f t="shared" ref="L91:AF103" si="52">K91</f>
        <v>0</v>
      </c>
      <c r="M91" s="193">
        <f t="shared" si="52"/>
        <v>0</v>
      </c>
      <c r="N91" s="193">
        <f t="shared" si="52"/>
        <v>0</v>
      </c>
      <c r="O91" s="193">
        <f t="shared" si="52"/>
        <v>0</v>
      </c>
      <c r="P91" s="193">
        <f t="shared" si="52"/>
        <v>0</v>
      </c>
      <c r="Q91" s="193">
        <f t="shared" si="52"/>
        <v>0</v>
      </c>
      <c r="R91" s="193">
        <f t="shared" si="52"/>
        <v>0</v>
      </c>
      <c r="S91" s="193">
        <f t="shared" si="52"/>
        <v>0</v>
      </c>
      <c r="T91" s="193">
        <f t="shared" si="52"/>
        <v>0</v>
      </c>
      <c r="U91" s="193">
        <f t="shared" si="52"/>
        <v>0</v>
      </c>
      <c r="V91" s="193">
        <f t="shared" si="52"/>
        <v>0</v>
      </c>
      <c r="W91" s="193">
        <f t="shared" si="52"/>
        <v>0</v>
      </c>
      <c r="X91" s="193">
        <f t="shared" si="52"/>
        <v>0</v>
      </c>
      <c r="Y91" s="193">
        <f t="shared" si="52"/>
        <v>0</v>
      </c>
      <c r="Z91" s="193">
        <f t="shared" si="52"/>
        <v>0</v>
      </c>
      <c r="AA91" s="193">
        <f t="shared" si="52"/>
        <v>0</v>
      </c>
      <c r="AB91" s="193">
        <f t="shared" si="52"/>
        <v>0</v>
      </c>
      <c r="AC91" s="193">
        <f t="shared" si="52"/>
        <v>0</v>
      </c>
      <c r="AD91" s="193">
        <f t="shared" si="52"/>
        <v>0</v>
      </c>
      <c r="AE91" s="193">
        <f t="shared" si="52"/>
        <v>0</v>
      </c>
      <c r="AF91" s="194">
        <f t="shared" si="52"/>
        <v>0</v>
      </c>
    </row>
    <row r="92" spans="1:32" ht="60">
      <c r="C92" s="208"/>
      <c r="D92" s="328" t="s">
        <v>71</v>
      </c>
      <c r="E92" s="329" t="s">
        <v>203</v>
      </c>
      <c r="F92" s="191">
        <v>2024</v>
      </c>
      <c r="G92" s="192" t="s">
        <v>6</v>
      </c>
      <c r="H92" s="192" t="s">
        <v>172</v>
      </c>
      <c r="I92" s="192" t="s">
        <v>212</v>
      </c>
      <c r="J92" s="193"/>
      <c r="K92" s="193">
        <f>J92</f>
        <v>0</v>
      </c>
      <c r="L92" s="193">
        <f t="shared" ref="L92:Z92" si="53">K92</f>
        <v>0</v>
      </c>
      <c r="M92" s="193">
        <f t="shared" si="53"/>
        <v>0</v>
      </c>
      <c r="N92" s="193">
        <f t="shared" si="53"/>
        <v>0</v>
      </c>
      <c r="O92" s="193">
        <f t="shared" si="53"/>
        <v>0</v>
      </c>
      <c r="P92" s="193">
        <f t="shared" si="53"/>
        <v>0</v>
      </c>
      <c r="Q92" s="193">
        <f t="shared" si="53"/>
        <v>0</v>
      </c>
      <c r="R92" s="193">
        <f t="shared" si="53"/>
        <v>0</v>
      </c>
      <c r="S92" s="193">
        <f t="shared" si="53"/>
        <v>0</v>
      </c>
      <c r="T92" s="193">
        <f t="shared" si="53"/>
        <v>0</v>
      </c>
      <c r="U92" s="193">
        <f t="shared" si="53"/>
        <v>0</v>
      </c>
      <c r="V92" s="193">
        <f t="shared" si="53"/>
        <v>0</v>
      </c>
      <c r="W92" s="193">
        <f t="shared" si="53"/>
        <v>0</v>
      </c>
      <c r="X92" s="193">
        <f t="shared" si="53"/>
        <v>0</v>
      </c>
      <c r="Y92" s="193">
        <f t="shared" si="53"/>
        <v>0</v>
      </c>
      <c r="Z92" s="193">
        <f t="shared" si="53"/>
        <v>0</v>
      </c>
      <c r="AA92" s="193">
        <f t="shared" si="52"/>
        <v>0</v>
      </c>
      <c r="AB92" s="193">
        <f t="shared" si="52"/>
        <v>0</v>
      </c>
      <c r="AC92" s="193">
        <f t="shared" si="52"/>
        <v>0</v>
      </c>
      <c r="AD92" s="193">
        <f t="shared" si="52"/>
        <v>0</v>
      </c>
      <c r="AE92" s="193">
        <f t="shared" si="52"/>
        <v>0</v>
      </c>
      <c r="AF92" s="194">
        <f t="shared" si="52"/>
        <v>0</v>
      </c>
    </row>
    <row r="93" spans="1:32" ht="30">
      <c r="C93" s="208"/>
      <c r="D93" s="328" t="s">
        <v>72</v>
      </c>
      <c r="E93" s="330" t="s">
        <v>242</v>
      </c>
      <c r="F93" s="191">
        <v>2025</v>
      </c>
      <c r="G93" s="192" t="s">
        <v>7</v>
      </c>
      <c r="H93" s="192" t="s">
        <v>272</v>
      </c>
      <c r="I93" s="192" t="s">
        <v>178</v>
      </c>
      <c r="J93" s="193"/>
      <c r="K93" s="193">
        <f>J93</f>
        <v>0</v>
      </c>
      <c r="L93" s="193">
        <f t="shared" si="52"/>
        <v>0</v>
      </c>
      <c r="M93" s="193">
        <f t="shared" si="52"/>
        <v>0</v>
      </c>
      <c r="N93" s="193">
        <f t="shared" si="52"/>
        <v>0</v>
      </c>
      <c r="O93" s="193">
        <f t="shared" si="52"/>
        <v>0</v>
      </c>
      <c r="P93" s="193">
        <f t="shared" si="52"/>
        <v>0</v>
      </c>
      <c r="Q93" s="193">
        <f t="shared" si="52"/>
        <v>0</v>
      </c>
      <c r="R93" s="193">
        <f t="shared" si="52"/>
        <v>0</v>
      </c>
      <c r="S93" s="193">
        <f t="shared" si="52"/>
        <v>0</v>
      </c>
      <c r="T93" s="193">
        <f t="shared" si="52"/>
        <v>0</v>
      </c>
      <c r="U93" s="193">
        <f t="shared" si="52"/>
        <v>0</v>
      </c>
      <c r="V93" s="193">
        <f t="shared" si="52"/>
        <v>0</v>
      </c>
      <c r="W93" s="193">
        <f t="shared" si="52"/>
        <v>0</v>
      </c>
      <c r="X93" s="193">
        <f t="shared" si="52"/>
        <v>0</v>
      </c>
      <c r="Y93" s="193">
        <f t="shared" si="52"/>
        <v>0</v>
      </c>
      <c r="Z93" s="193">
        <f t="shared" si="52"/>
        <v>0</v>
      </c>
      <c r="AA93" s="193">
        <f t="shared" si="52"/>
        <v>0</v>
      </c>
      <c r="AB93" s="193">
        <f t="shared" si="52"/>
        <v>0</v>
      </c>
      <c r="AC93" s="193">
        <f t="shared" si="52"/>
        <v>0</v>
      </c>
      <c r="AD93" s="193">
        <f t="shared" si="52"/>
        <v>0</v>
      </c>
      <c r="AE93" s="193">
        <f t="shared" si="52"/>
        <v>0</v>
      </c>
      <c r="AF93" s="194">
        <f t="shared" si="52"/>
        <v>0</v>
      </c>
    </row>
    <row r="94" spans="1:32" ht="75">
      <c r="C94" s="208"/>
      <c r="D94" s="328" t="s">
        <v>73</v>
      </c>
      <c r="E94" s="330" t="s">
        <v>243</v>
      </c>
      <c r="F94" s="191">
        <v>2022</v>
      </c>
      <c r="G94" s="192" t="s">
        <v>5</v>
      </c>
      <c r="H94" s="192" t="s">
        <v>170</v>
      </c>
      <c r="I94" s="192" t="s">
        <v>180</v>
      </c>
      <c r="J94" s="193"/>
      <c r="K94" s="193">
        <f>J94</f>
        <v>0</v>
      </c>
      <c r="L94" s="193">
        <f t="shared" si="52"/>
        <v>0</v>
      </c>
      <c r="M94" s="193">
        <f t="shared" si="52"/>
        <v>0</v>
      </c>
      <c r="N94" s="193">
        <f t="shared" si="52"/>
        <v>0</v>
      </c>
      <c r="O94" s="193">
        <f t="shared" si="52"/>
        <v>0</v>
      </c>
      <c r="P94" s="193">
        <f t="shared" si="52"/>
        <v>0</v>
      </c>
      <c r="Q94" s="193">
        <f t="shared" si="52"/>
        <v>0</v>
      </c>
      <c r="R94" s="193">
        <f t="shared" si="52"/>
        <v>0</v>
      </c>
      <c r="S94" s="193">
        <f t="shared" si="52"/>
        <v>0</v>
      </c>
      <c r="T94" s="193">
        <f t="shared" si="52"/>
        <v>0</v>
      </c>
      <c r="U94" s="193">
        <f t="shared" si="52"/>
        <v>0</v>
      </c>
      <c r="V94" s="193">
        <f t="shared" si="52"/>
        <v>0</v>
      </c>
      <c r="W94" s="193">
        <f t="shared" si="52"/>
        <v>0</v>
      </c>
      <c r="X94" s="193">
        <f t="shared" si="52"/>
        <v>0</v>
      </c>
      <c r="Y94" s="193">
        <f t="shared" si="52"/>
        <v>0</v>
      </c>
      <c r="Z94" s="193">
        <f t="shared" si="52"/>
        <v>0</v>
      </c>
      <c r="AA94" s="193">
        <f t="shared" si="52"/>
        <v>0</v>
      </c>
      <c r="AB94" s="193">
        <f t="shared" si="52"/>
        <v>0</v>
      </c>
      <c r="AC94" s="193">
        <f t="shared" si="52"/>
        <v>0</v>
      </c>
      <c r="AD94" s="193">
        <f t="shared" si="52"/>
        <v>0</v>
      </c>
      <c r="AE94" s="193">
        <f t="shared" si="52"/>
        <v>0</v>
      </c>
      <c r="AF94" s="194">
        <f t="shared" si="52"/>
        <v>0</v>
      </c>
    </row>
    <row r="95" spans="1:32" ht="45">
      <c r="C95" s="208"/>
      <c r="D95" s="328" t="s">
        <v>74</v>
      </c>
      <c r="E95" s="330" t="s">
        <v>244</v>
      </c>
      <c r="F95" s="191">
        <v>2025</v>
      </c>
      <c r="G95" s="192" t="s">
        <v>5</v>
      </c>
      <c r="H95" s="192" t="s">
        <v>279</v>
      </c>
      <c r="I95" s="192" t="s">
        <v>231</v>
      </c>
      <c r="J95" s="193"/>
      <c r="K95" s="193"/>
      <c r="L95" s="193">
        <v>4945</v>
      </c>
      <c r="M95" s="193">
        <v>4945</v>
      </c>
      <c r="N95" s="193">
        <v>4945</v>
      </c>
      <c r="O95" s="193">
        <v>4945</v>
      </c>
      <c r="P95" s="193">
        <v>4945</v>
      </c>
      <c r="Q95" s="193">
        <v>4945</v>
      </c>
      <c r="R95" s="193">
        <v>4945</v>
      </c>
      <c r="S95" s="193">
        <v>4945</v>
      </c>
      <c r="T95" s="193">
        <v>4945</v>
      </c>
      <c r="U95" s="193">
        <v>4945</v>
      </c>
      <c r="V95" s="193">
        <v>4945</v>
      </c>
      <c r="W95" s="193">
        <v>4945</v>
      </c>
      <c r="X95" s="193">
        <v>4945</v>
      </c>
      <c r="Y95" s="193">
        <v>4945</v>
      </c>
      <c r="Z95" s="193">
        <v>4945</v>
      </c>
      <c r="AA95" s="193">
        <v>4945</v>
      </c>
      <c r="AB95" s="193">
        <v>4945</v>
      </c>
      <c r="AC95" s="193">
        <v>4945</v>
      </c>
      <c r="AD95" s="193">
        <v>4945</v>
      </c>
      <c r="AE95" s="193">
        <v>4945</v>
      </c>
      <c r="AF95" s="193">
        <v>4945</v>
      </c>
    </row>
    <row r="96" spans="1:32" ht="30">
      <c r="C96" s="208"/>
      <c r="D96" s="328" t="s">
        <v>75</v>
      </c>
      <c r="E96" s="390" t="s">
        <v>245</v>
      </c>
      <c r="F96" s="191">
        <v>2024</v>
      </c>
      <c r="G96" s="192" t="s">
        <v>13</v>
      </c>
      <c r="H96" s="391" t="s">
        <v>170</v>
      </c>
      <c r="I96" s="192" t="s">
        <v>231</v>
      </c>
      <c r="J96" s="193"/>
      <c r="K96" s="193"/>
      <c r="L96" s="193"/>
      <c r="M96" s="193"/>
      <c r="N96" s="193"/>
      <c r="O96" s="193"/>
      <c r="P96" s="193"/>
      <c r="Q96" s="193"/>
      <c r="R96" s="193"/>
      <c r="S96" s="193"/>
      <c r="T96" s="193"/>
      <c r="U96" s="193"/>
      <c r="V96" s="193"/>
      <c r="W96" s="193"/>
      <c r="X96" s="193"/>
      <c r="Y96" s="193"/>
      <c r="Z96" s="193"/>
      <c r="AA96" s="193"/>
      <c r="AB96" s="193"/>
      <c r="AC96" s="193"/>
      <c r="AD96" s="193"/>
      <c r="AE96" s="193"/>
      <c r="AF96" s="194"/>
    </row>
    <row r="97" spans="1:32" ht="31.35" customHeight="1">
      <c r="C97" s="208"/>
      <c r="D97" s="328" t="s">
        <v>76</v>
      </c>
      <c r="E97" s="330" t="s">
        <v>229</v>
      </c>
      <c r="F97" s="191">
        <v>2022</v>
      </c>
      <c r="G97" s="192" t="s">
        <v>5</v>
      </c>
      <c r="H97" s="192" t="s">
        <v>266</v>
      </c>
      <c r="I97" s="192" t="s">
        <v>247</v>
      </c>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4"/>
    </row>
    <row r="98" spans="1:32" ht="30">
      <c r="C98" s="208"/>
      <c r="D98" s="328" t="s">
        <v>77</v>
      </c>
      <c r="E98" s="330" t="s">
        <v>179</v>
      </c>
      <c r="F98" s="191">
        <v>2021</v>
      </c>
      <c r="G98" s="192" t="s">
        <v>5</v>
      </c>
      <c r="H98" s="192" t="s">
        <v>283</v>
      </c>
      <c r="I98" s="192" t="s">
        <v>180</v>
      </c>
      <c r="J98" s="193"/>
      <c r="K98" s="193">
        <f t="shared" ref="K98:K110" si="54">J98</f>
        <v>0</v>
      </c>
      <c r="L98" s="193">
        <f t="shared" si="52"/>
        <v>0</v>
      </c>
      <c r="M98" s="193">
        <f t="shared" si="52"/>
        <v>0</v>
      </c>
      <c r="N98" s="193">
        <f t="shared" si="52"/>
        <v>0</v>
      </c>
      <c r="O98" s="193">
        <f t="shared" si="52"/>
        <v>0</v>
      </c>
      <c r="P98" s="193">
        <f t="shared" si="52"/>
        <v>0</v>
      </c>
      <c r="Q98" s="193">
        <f t="shared" si="52"/>
        <v>0</v>
      </c>
      <c r="R98" s="193">
        <f t="shared" si="52"/>
        <v>0</v>
      </c>
      <c r="S98" s="193">
        <f t="shared" si="52"/>
        <v>0</v>
      </c>
      <c r="T98" s="193">
        <f t="shared" si="52"/>
        <v>0</v>
      </c>
      <c r="U98" s="193">
        <f t="shared" si="52"/>
        <v>0</v>
      </c>
      <c r="V98" s="193">
        <f t="shared" si="52"/>
        <v>0</v>
      </c>
      <c r="W98" s="193">
        <f t="shared" si="52"/>
        <v>0</v>
      </c>
      <c r="X98" s="193">
        <f t="shared" si="52"/>
        <v>0</v>
      </c>
      <c r="Y98" s="193">
        <f t="shared" si="52"/>
        <v>0</v>
      </c>
      <c r="Z98" s="193">
        <f t="shared" si="52"/>
        <v>0</v>
      </c>
      <c r="AA98" s="193">
        <f t="shared" si="52"/>
        <v>0</v>
      </c>
      <c r="AB98" s="193">
        <f t="shared" si="52"/>
        <v>0</v>
      </c>
      <c r="AC98" s="193">
        <f t="shared" si="52"/>
        <v>0</v>
      </c>
      <c r="AD98" s="193">
        <f t="shared" si="52"/>
        <v>0</v>
      </c>
      <c r="AE98" s="193">
        <f t="shared" si="52"/>
        <v>0</v>
      </c>
      <c r="AF98" s="194">
        <f t="shared" si="52"/>
        <v>0</v>
      </c>
    </row>
    <row r="99" spans="1:32">
      <c r="C99" s="208"/>
      <c r="D99" s="328" t="s">
        <v>78</v>
      </c>
      <c r="E99" s="330" t="s">
        <v>181</v>
      </c>
      <c r="F99" s="191">
        <v>2021</v>
      </c>
      <c r="G99" s="192" t="s">
        <v>2</v>
      </c>
      <c r="H99" s="192" t="s">
        <v>265</v>
      </c>
      <c r="I99" s="192" t="s">
        <v>214</v>
      </c>
      <c r="J99" s="193"/>
      <c r="K99" s="193">
        <f t="shared" si="54"/>
        <v>0</v>
      </c>
      <c r="L99" s="193">
        <f t="shared" si="52"/>
        <v>0</v>
      </c>
      <c r="M99" s="193">
        <f t="shared" si="52"/>
        <v>0</v>
      </c>
      <c r="N99" s="193">
        <f t="shared" si="52"/>
        <v>0</v>
      </c>
      <c r="O99" s="193">
        <f t="shared" si="52"/>
        <v>0</v>
      </c>
      <c r="P99" s="193">
        <f t="shared" si="52"/>
        <v>0</v>
      </c>
      <c r="Q99" s="193">
        <f t="shared" si="52"/>
        <v>0</v>
      </c>
      <c r="R99" s="193">
        <f t="shared" si="52"/>
        <v>0</v>
      </c>
      <c r="S99" s="193">
        <f t="shared" si="52"/>
        <v>0</v>
      </c>
      <c r="T99" s="193">
        <f t="shared" si="52"/>
        <v>0</v>
      </c>
      <c r="U99" s="193">
        <f t="shared" si="52"/>
        <v>0</v>
      </c>
      <c r="V99" s="193">
        <f t="shared" si="52"/>
        <v>0</v>
      </c>
      <c r="W99" s="193">
        <f t="shared" si="52"/>
        <v>0</v>
      </c>
      <c r="X99" s="193">
        <f t="shared" si="52"/>
        <v>0</v>
      </c>
      <c r="Y99" s="193">
        <f t="shared" si="52"/>
        <v>0</v>
      </c>
      <c r="Z99" s="193">
        <f t="shared" si="52"/>
        <v>0</v>
      </c>
      <c r="AA99" s="193">
        <f t="shared" si="52"/>
        <v>0</v>
      </c>
      <c r="AB99" s="193">
        <f t="shared" si="52"/>
        <v>0</v>
      </c>
      <c r="AC99" s="193">
        <f t="shared" si="52"/>
        <v>0</v>
      </c>
      <c r="AD99" s="193">
        <f t="shared" si="52"/>
        <v>0</v>
      </c>
      <c r="AE99" s="193">
        <f t="shared" si="52"/>
        <v>0</v>
      </c>
      <c r="AF99" s="194">
        <f t="shared" si="52"/>
        <v>0</v>
      </c>
    </row>
    <row r="100" spans="1:32" ht="30">
      <c r="C100" s="208"/>
      <c r="D100" s="328" t="s">
        <v>79</v>
      </c>
      <c r="E100" s="330" t="s">
        <v>230</v>
      </c>
      <c r="F100" s="191">
        <v>2021</v>
      </c>
      <c r="G100" s="192" t="s">
        <v>5</v>
      </c>
      <c r="H100" s="192" t="s">
        <v>264</v>
      </c>
      <c r="I100" s="192" t="s">
        <v>213</v>
      </c>
      <c r="J100" s="193"/>
      <c r="K100" s="193">
        <f t="shared" si="54"/>
        <v>0</v>
      </c>
      <c r="L100" s="193">
        <f t="shared" si="52"/>
        <v>0</v>
      </c>
      <c r="M100" s="193">
        <f t="shared" si="52"/>
        <v>0</v>
      </c>
      <c r="N100" s="193">
        <f t="shared" si="52"/>
        <v>0</v>
      </c>
      <c r="O100" s="193">
        <f t="shared" si="52"/>
        <v>0</v>
      </c>
      <c r="P100" s="193">
        <f t="shared" si="52"/>
        <v>0</v>
      </c>
      <c r="Q100" s="193">
        <f t="shared" si="52"/>
        <v>0</v>
      </c>
      <c r="R100" s="193">
        <f t="shared" si="52"/>
        <v>0</v>
      </c>
      <c r="S100" s="193">
        <f t="shared" si="52"/>
        <v>0</v>
      </c>
      <c r="T100" s="193">
        <f t="shared" si="52"/>
        <v>0</v>
      </c>
      <c r="U100" s="193">
        <f t="shared" si="52"/>
        <v>0</v>
      </c>
      <c r="V100" s="193">
        <f t="shared" si="52"/>
        <v>0</v>
      </c>
      <c r="W100" s="193">
        <f t="shared" si="52"/>
        <v>0</v>
      </c>
      <c r="X100" s="193">
        <f t="shared" si="52"/>
        <v>0</v>
      </c>
      <c r="Y100" s="193">
        <f t="shared" si="52"/>
        <v>0</v>
      </c>
      <c r="Z100" s="193">
        <f t="shared" si="52"/>
        <v>0</v>
      </c>
      <c r="AA100" s="193">
        <f t="shared" si="52"/>
        <v>0</v>
      </c>
      <c r="AB100" s="193">
        <f t="shared" si="52"/>
        <v>0</v>
      </c>
      <c r="AC100" s="193">
        <f t="shared" si="52"/>
        <v>0</v>
      </c>
      <c r="AD100" s="193">
        <f t="shared" si="52"/>
        <v>0</v>
      </c>
      <c r="AE100" s="193">
        <f t="shared" si="52"/>
        <v>0</v>
      </c>
      <c r="AF100" s="194">
        <f t="shared" si="52"/>
        <v>0</v>
      </c>
    </row>
    <row r="101" spans="1:32" ht="45">
      <c r="C101" s="208"/>
      <c r="D101" s="328" t="s">
        <v>80</v>
      </c>
      <c r="E101" s="330" t="s">
        <v>317</v>
      </c>
      <c r="F101" s="191">
        <v>2028</v>
      </c>
      <c r="G101" s="192" t="s">
        <v>6</v>
      </c>
      <c r="H101" s="192" t="s">
        <v>182</v>
      </c>
      <c r="I101" s="192" t="s">
        <v>272</v>
      </c>
      <c r="J101" s="193"/>
      <c r="K101" s="193">
        <f t="shared" si="54"/>
        <v>0</v>
      </c>
      <c r="L101" s="193">
        <f t="shared" si="52"/>
        <v>0</v>
      </c>
      <c r="M101" s="193">
        <f t="shared" si="52"/>
        <v>0</v>
      </c>
      <c r="N101" s="193">
        <f t="shared" si="52"/>
        <v>0</v>
      </c>
      <c r="O101" s="193">
        <f t="shared" si="52"/>
        <v>0</v>
      </c>
      <c r="P101" s="193">
        <f t="shared" si="52"/>
        <v>0</v>
      </c>
      <c r="Q101" s="193">
        <f t="shared" si="52"/>
        <v>0</v>
      </c>
      <c r="R101" s="193">
        <f t="shared" si="52"/>
        <v>0</v>
      </c>
      <c r="S101" s="193">
        <f t="shared" si="52"/>
        <v>0</v>
      </c>
      <c r="T101" s="193">
        <f t="shared" si="52"/>
        <v>0</v>
      </c>
      <c r="U101" s="193">
        <f t="shared" si="52"/>
        <v>0</v>
      </c>
      <c r="V101" s="193">
        <f t="shared" si="52"/>
        <v>0</v>
      </c>
      <c r="W101" s="193">
        <f t="shared" si="52"/>
        <v>0</v>
      </c>
      <c r="X101" s="193">
        <f t="shared" si="52"/>
        <v>0</v>
      </c>
      <c r="Y101" s="193">
        <f t="shared" si="52"/>
        <v>0</v>
      </c>
      <c r="Z101" s="193">
        <f t="shared" si="52"/>
        <v>0</v>
      </c>
      <c r="AA101" s="193">
        <f t="shared" si="52"/>
        <v>0</v>
      </c>
      <c r="AB101" s="193">
        <f t="shared" si="52"/>
        <v>0</v>
      </c>
      <c r="AC101" s="193">
        <f t="shared" si="52"/>
        <v>0</v>
      </c>
      <c r="AD101" s="193">
        <f t="shared" si="52"/>
        <v>0</v>
      </c>
      <c r="AE101" s="193">
        <f t="shared" si="52"/>
        <v>0</v>
      </c>
      <c r="AF101" s="194">
        <f t="shared" si="52"/>
        <v>0</v>
      </c>
    </row>
    <row r="102" spans="1:32" ht="30">
      <c r="C102" s="208"/>
      <c r="D102" s="328" t="s">
        <v>81</v>
      </c>
      <c r="E102" s="330" t="s">
        <v>318</v>
      </c>
      <c r="F102" s="191">
        <v>2028</v>
      </c>
      <c r="G102" s="192" t="s">
        <v>0</v>
      </c>
      <c r="H102" s="192" t="s">
        <v>170</v>
      </c>
      <c r="I102" s="192" t="s">
        <v>231</v>
      </c>
      <c r="J102" s="193"/>
      <c r="K102" s="193">
        <f t="shared" si="54"/>
        <v>0</v>
      </c>
      <c r="L102" s="193">
        <f t="shared" si="52"/>
        <v>0</v>
      </c>
      <c r="M102" s="193">
        <f t="shared" si="52"/>
        <v>0</v>
      </c>
      <c r="N102" s="193">
        <f t="shared" si="52"/>
        <v>0</v>
      </c>
      <c r="O102" s="193">
        <f t="shared" si="52"/>
        <v>0</v>
      </c>
      <c r="P102" s="193">
        <f t="shared" si="52"/>
        <v>0</v>
      </c>
      <c r="Q102" s="193">
        <f t="shared" si="52"/>
        <v>0</v>
      </c>
      <c r="R102" s="193">
        <f t="shared" si="52"/>
        <v>0</v>
      </c>
      <c r="S102" s="193">
        <f t="shared" si="52"/>
        <v>0</v>
      </c>
      <c r="T102" s="193">
        <f t="shared" si="52"/>
        <v>0</v>
      </c>
      <c r="U102" s="193">
        <f t="shared" si="52"/>
        <v>0</v>
      </c>
      <c r="V102" s="193">
        <f t="shared" si="52"/>
        <v>0</v>
      </c>
      <c r="W102" s="193">
        <f t="shared" si="52"/>
        <v>0</v>
      </c>
      <c r="X102" s="193">
        <f t="shared" si="52"/>
        <v>0</v>
      </c>
      <c r="Y102" s="193">
        <f t="shared" si="52"/>
        <v>0</v>
      </c>
      <c r="Z102" s="193">
        <f t="shared" si="52"/>
        <v>0</v>
      </c>
      <c r="AA102" s="193">
        <f t="shared" si="52"/>
        <v>0</v>
      </c>
      <c r="AB102" s="193">
        <f t="shared" si="52"/>
        <v>0</v>
      </c>
      <c r="AC102" s="193">
        <f t="shared" si="52"/>
        <v>0</v>
      </c>
      <c r="AD102" s="193">
        <f t="shared" si="52"/>
        <v>0</v>
      </c>
      <c r="AE102" s="193">
        <f t="shared" si="52"/>
        <v>0</v>
      </c>
      <c r="AF102" s="194">
        <f t="shared" si="52"/>
        <v>0</v>
      </c>
    </row>
    <row r="103" spans="1:32" ht="60">
      <c r="C103" s="208"/>
      <c r="D103" s="328" t="s">
        <v>259</v>
      </c>
      <c r="E103" s="385" t="s">
        <v>269</v>
      </c>
      <c r="F103" s="191">
        <v>2027</v>
      </c>
      <c r="G103" s="192" t="s">
        <v>13</v>
      </c>
      <c r="H103" s="192" t="s">
        <v>170</v>
      </c>
      <c r="I103" s="192" t="s">
        <v>232</v>
      </c>
      <c r="J103" s="193"/>
      <c r="K103" s="193">
        <f t="shared" si="54"/>
        <v>0</v>
      </c>
      <c r="L103" s="193">
        <f t="shared" si="52"/>
        <v>0</v>
      </c>
      <c r="M103" s="193">
        <f t="shared" ref="M103:AF103" si="55">L103</f>
        <v>0</v>
      </c>
      <c r="N103" s="193">
        <f t="shared" si="55"/>
        <v>0</v>
      </c>
      <c r="O103" s="193">
        <f t="shared" si="55"/>
        <v>0</v>
      </c>
      <c r="P103" s="193">
        <f t="shared" si="55"/>
        <v>0</v>
      </c>
      <c r="Q103" s="193">
        <f t="shared" si="55"/>
        <v>0</v>
      </c>
      <c r="R103" s="193">
        <f t="shared" si="55"/>
        <v>0</v>
      </c>
      <c r="S103" s="193">
        <f t="shared" si="55"/>
        <v>0</v>
      </c>
      <c r="T103" s="193">
        <f t="shared" si="55"/>
        <v>0</v>
      </c>
      <c r="U103" s="193">
        <f t="shared" si="55"/>
        <v>0</v>
      </c>
      <c r="V103" s="193">
        <f t="shared" si="55"/>
        <v>0</v>
      </c>
      <c r="W103" s="193">
        <f t="shared" si="55"/>
        <v>0</v>
      </c>
      <c r="X103" s="193">
        <f t="shared" si="55"/>
        <v>0</v>
      </c>
      <c r="Y103" s="193">
        <f t="shared" si="55"/>
        <v>0</v>
      </c>
      <c r="Z103" s="193">
        <f t="shared" si="55"/>
        <v>0</v>
      </c>
      <c r="AA103" s="193">
        <f t="shared" si="55"/>
        <v>0</v>
      </c>
      <c r="AB103" s="193">
        <f t="shared" si="55"/>
        <v>0</v>
      </c>
      <c r="AC103" s="193">
        <f t="shared" si="55"/>
        <v>0</v>
      </c>
      <c r="AD103" s="193">
        <f t="shared" si="55"/>
        <v>0</v>
      </c>
      <c r="AE103" s="193">
        <f t="shared" si="55"/>
        <v>0</v>
      </c>
      <c r="AF103" s="194">
        <f t="shared" si="55"/>
        <v>0</v>
      </c>
    </row>
    <row r="104" spans="1:32">
      <c r="C104" s="208"/>
      <c r="D104" s="328" t="s">
        <v>260</v>
      </c>
      <c r="E104" s="331"/>
      <c r="F104" s="191"/>
      <c r="G104" s="191"/>
      <c r="H104" s="191"/>
      <c r="I104" s="192"/>
      <c r="J104" s="332"/>
      <c r="K104" s="193">
        <f t="shared" si="54"/>
        <v>0</v>
      </c>
      <c r="L104" s="193">
        <f t="shared" ref="L104:L110" si="56">K104</f>
        <v>0</v>
      </c>
      <c r="M104" s="193">
        <f t="shared" ref="M104:M110" si="57">L104</f>
        <v>0</v>
      </c>
      <c r="N104" s="193">
        <f t="shared" ref="N104:N110" si="58">M104</f>
        <v>0</v>
      </c>
      <c r="O104" s="193">
        <f t="shared" ref="O104:O110" si="59">N104</f>
        <v>0</v>
      </c>
      <c r="P104" s="193">
        <f t="shared" ref="P104:P110" si="60">O104</f>
        <v>0</v>
      </c>
      <c r="Q104" s="193">
        <f t="shared" ref="Q104:Q110" si="61">P104</f>
        <v>0</v>
      </c>
      <c r="R104" s="193">
        <f t="shared" ref="R104:R110" si="62">Q104</f>
        <v>0</v>
      </c>
      <c r="S104" s="193">
        <f t="shared" ref="S104:S110" si="63">R104</f>
        <v>0</v>
      </c>
      <c r="T104" s="193">
        <f t="shared" ref="T104:T110" si="64">S104</f>
        <v>0</v>
      </c>
      <c r="U104" s="193">
        <f t="shared" ref="U104:U110" si="65">T104</f>
        <v>0</v>
      </c>
      <c r="V104" s="193">
        <f t="shared" ref="V104:V110" si="66">U104</f>
        <v>0</v>
      </c>
      <c r="W104" s="193">
        <f t="shared" ref="W104:W110" si="67">V104</f>
        <v>0</v>
      </c>
      <c r="X104" s="193">
        <f t="shared" ref="X104:X110" si="68">W104</f>
        <v>0</v>
      </c>
      <c r="Y104" s="193">
        <f t="shared" ref="Y104:Y110" si="69">X104</f>
        <v>0</v>
      </c>
      <c r="Z104" s="193">
        <f t="shared" ref="Z104:Z110" si="70">Y104</f>
        <v>0</v>
      </c>
      <c r="AA104" s="193">
        <f t="shared" ref="AA104:AA110" si="71">Z104</f>
        <v>0</v>
      </c>
      <c r="AB104" s="193">
        <f t="shared" ref="AB104:AB110" si="72">AA104</f>
        <v>0</v>
      </c>
      <c r="AC104" s="193">
        <f t="shared" ref="AC104:AC110" si="73">AB104</f>
        <v>0</v>
      </c>
      <c r="AD104" s="193">
        <f t="shared" ref="AD104:AD110" si="74">AC104</f>
        <v>0</v>
      </c>
      <c r="AE104" s="193">
        <f t="shared" ref="AE104:AE110" si="75">AD104</f>
        <v>0</v>
      </c>
      <c r="AF104" s="194">
        <f t="shared" ref="AF104:AF110" si="76">AE104</f>
        <v>0</v>
      </c>
    </row>
    <row r="105" spans="1:32">
      <c r="C105" s="208"/>
      <c r="D105" s="328"/>
      <c r="E105" s="330"/>
      <c r="F105" s="191"/>
      <c r="G105" s="192"/>
      <c r="H105" s="192"/>
      <c r="I105" s="192"/>
      <c r="J105" s="332"/>
      <c r="K105" s="193">
        <f t="shared" si="54"/>
        <v>0</v>
      </c>
      <c r="L105" s="193">
        <f t="shared" si="56"/>
        <v>0</v>
      </c>
      <c r="M105" s="193">
        <f t="shared" si="57"/>
        <v>0</v>
      </c>
      <c r="N105" s="193">
        <f t="shared" si="58"/>
        <v>0</v>
      </c>
      <c r="O105" s="193">
        <f t="shared" si="59"/>
        <v>0</v>
      </c>
      <c r="P105" s="193">
        <f t="shared" si="60"/>
        <v>0</v>
      </c>
      <c r="Q105" s="193">
        <f t="shared" si="61"/>
        <v>0</v>
      </c>
      <c r="R105" s="193">
        <f t="shared" si="62"/>
        <v>0</v>
      </c>
      <c r="S105" s="193">
        <f t="shared" si="63"/>
        <v>0</v>
      </c>
      <c r="T105" s="193">
        <f t="shared" si="64"/>
        <v>0</v>
      </c>
      <c r="U105" s="193">
        <f t="shared" si="65"/>
        <v>0</v>
      </c>
      <c r="V105" s="193">
        <f t="shared" si="66"/>
        <v>0</v>
      </c>
      <c r="W105" s="193">
        <f t="shared" si="67"/>
        <v>0</v>
      </c>
      <c r="X105" s="193">
        <f t="shared" si="68"/>
        <v>0</v>
      </c>
      <c r="Y105" s="193">
        <f t="shared" si="69"/>
        <v>0</v>
      </c>
      <c r="Z105" s="193">
        <f t="shared" si="70"/>
        <v>0</v>
      </c>
      <c r="AA105" s="193">
        <f t="shared" si="71"/>
        <v>0</v>
      </c>
      <c r="AB105" s="193">
        <f t="shared" si="72"/>
        <v>0</v>
      </c>
      <c r="AC105" s="193">
        <f t="shared" si="73"/>
        <v>0</v>
      </c>
      <c r="AD105" s="193">
        <f t="shared" si="74"/>
        <v>0</v>
      </c>
      <c r="AE105" s="193">
        <f t="shared" si="75"/>
        <v>0</v>
      </c>
      <c r="AF105" s="194">
        <f t="shared" si="76"/>
        <v>0</v>
      </c>
    </row>
    <row r="106" spans="1:32">
      <c r="C106" s="208"/>
      <c r="D106" s="328"/>
      <c r="E106" s="330"/>
      <c r="F106" s="191"/>
      <c r="G106" s="192"/>
      <c r="H106" s="192"/>
      <c r="I106" s="192"/>
      <c r="J106" s="332"/>
      <c r="K106" s="193">
        <f t="shared" si="54"/>
        <v>0</v>
      </c>
      <c r="L106" s="193">
        <f t="shared" si="56"/>
        <v>0</v>
      </c>
      <c r="M106" s="193">
        <f t="shared" si="57"/>
        <v>0</v>
      </c>
      <c r="N106" s="193">
        <f t="shared" si="58"/>
        <v>0</v>
      </c>
      <c r="O106" s="193">
        <f t="shared" si="59"/>
        <v>0</v>
      </c>
      <c r="P106" s="193">
        <f t="shared" si="60"/>
        <v>0</v>
      </c>
      <c r="Q106" s="193">
        <f t="shared" si="61"/>
        <v>0</v>
      </c>
      <c r="R106" s="193">
        <f t="shared" si="62"/>
        <v>0</v>
      </c>
      <c r="S106" s="193">
        <f t="shared" si="63"/>
        <v>0</v>
      </c>
      <c r="T106" s="193">
        <f t="shared" si="64"/>
        <v>0</v>
      </c>
      <c r="U106" s="193">
        <f t="shared" si="65"/>
        <v>0</v>
      </c>
      <c r="V106" s="193">
        <f t="shared" si="66"/>
        <v>0</v>
      </c>
      <c r="W106" s="193">
        <f t="shared" si="67"/>
        <v>0</v>
      </c>
      <c r="X106" s="193">
        <f t="shared" si="68"/>
        <v>0</v>
      </c>
      <c r="Y106" s="193">
        <f t="shared" si="69"/>
        <v>0</v>
      </c>
      <c r="Z106" s="193">
        <f t="shared" si="70"/>
        <v>0</v>
      </c>
      <c r="AA106" s="193">
        <f t="shared" si="71"/>
        <v>0</v>
      </c>
      <c r="AB106" s="193">
        <f t="shared" si="72"/>
        <v>0</v>
      </c>
      <c r="AC106" s="193">
        <f t="shared" si="73"/>
        <v>0</v>
      </c>
      <c r="AD106" s="193">
        <f t="shared" si="74"/>
        <v>0</v>
      </c>
      <c r="AE106" s="193">
        <f t="shared" si="75"/>
        <v>0</v>
      </c>
      <c r="AF106" s="194">
        <f t="shared" si="76"/>
        <v>0</v>
      </c>
    </row>
    <row r="107" spans="1:32">
      <c r="C107" s="208"/>
      <c r="D107" s="328"/>
      <c r="E107" s="330"/>
      <c r="F107" s="191"/>
      <c r="G107" s="192"/>
      <c r="H107" s="192"/>
      <c r="I107" s="192"/>
      <c r="J107" s="332"/>
      <c r="K107" s="193">
        <f t="shared" si="54"/>
        <v>0</v>
      </c>
      <c r="L107" s="193">
        <f t="shared" si="56"/>
        <v>0</v>
      </c>
      <c r="M107" s="193">
        <f t="shared" si="57"/>
        <v>0</v>
      </c>
      <c r="N107" s="193">
        <f t="shared" si="58"/>
        <v>0</v>
      </c>
      <c r="O107" s="193">
        <f t="shared" si="59"/>
        <v>0</v>
      </c>
      <c r="P107" s="193">
        <f t="shared" si="60"/>
        <v>0</v>
      </c>
      <c r="Q107" s="193">
        <f t="shared" si="61"/>
        <v>0</v>
      </c>
      <c r="R107" s="193">
        <f t="shared" si="62"/>
        <v>0</v>
      </c>
      <c r="S107" s="193">
        <f t="shared" si="63"/>
        <v>0</v>
      </c>
      <c r="T107" s="193">
        <f t="shared" si="64"/>
        <v>0</v>
      </c>
      <c r="U107" s="193">
        <f t="shared" si="65"/>
        <v>0</v>
      </c>
      <c r="V107" s="193">
        <f t="shared" si="66"/>
        <v>0</v>
      </c>
      <c r="W107" s="193">
        <f t="shared" si="67"/>
        <v>0</v>
      </c>
      <c r="X107" s="193">
        <f t="shared" si="68"/>
        <v>0</v>
      </c>
      <c r="Y107" s="193">
        <f t="shared" si="69"/>
        <v>0</v>
      </c>
      <c r="Z107" s="193">
        <f t="shared" si="70"/>
        <v>0</v>
      </c>
      <c r="AA107" s="193">
        <f t="shared" si="71"/>
        <v>0</v>
      </c>
      <c r="AB107" s="193">
        <f t="shared" si="72"/>
        <v>0</v>
      </c>
      <c r="AC107" s="193">
        <f t="shared" si="73"/>
        <v>0</v>
      </c>
      <c r="AD107" s="193">
        <f t="shared" si="74"/>
        <v>0</v>
      </c>
      <c r="AE107" s="193">
        <f t="shared" si="75"/>
        <v>0</v>
      </c>
      <c r="AF107" s="194">
        <f t="shared" si="76"/>
        <v>0</v>
      </c>
    </row>
    <row r="108" spans="1:32">
      <c r="C108" s="208"/>
      <c r="D108" s="328"/>
      <c r="E108" s="330"/>
      <c r="F108" s="191"/>
      <c r="G108" s="192"/>
      <c r="H108" s="192"/>
      <c r="I108" s="192"/>
      <c r="J108" s="332"/>
      <c r="K108" s="193">
        <f t="shared" si="54"/>
        <v>0</v>
      </c>
      <c r="L108" s="193">
        <f t="shared" si="56"/>
        <v>0</v>
      </c>
      <c r="M108" s="193">
        <f t="shared" si="57"/>
        <v>0</v>
      </c>
      <c r="N108" s="193">
        <f t="shared" si="58"/>
        <v>0</v>
      </c>
      <c r="O108" s="193">
        <f t="shared" si="59"/>
        <v>0</v>
      </c>
      <c r="P108" s="193">
        <f t="shared" si="60"/>
        <v>0</v>
      </c>
      <c r="Q108" s="193">
        <f t="shared" si="61"/>
        <v>0</v>
      </c>
      <c r="R108" s="193">
        <f t="shared" si="62"/>
        <v>0</v>
      </c>
      <c r="S108" s="193">
        <f t="shared" si="63"/>
        <v>0</v>
      </c>
      <c r="T108" s="193">
        <f t="shared" si="64"/>
        <v>0</v>
      </c>
      <c r="U108" s="193">
        <f t="shared" si="65"/>
        <v>0</v>
      </c>
      <c r="V108" s="193">
        <f t="shared" si="66"/>
        <v>0</v>
      </c>
      <c r="W108" s="193">
        <f t="shared" si="67"/>
        <v>0</v>
      </c>
      <c r="X108" s="193">
        <f t="shared" si="68"/>
        <v>0</v>
      </c>
      <c r="Y108" s="193">
        <f t="shared" si="69"/>
        <v>0</v>
      </c>
      <c r="Z108" s="193">
        <f t="shared" si="70"/>
        <v>0</v>
      </c>
      <c r="AA108" s="193">
        <f t="shared" si="71"/>
        <v>0</v>
      </c>
      <c r="AB108" s="193">
        <f t="shared" si="72"/>
        <v>0</v>
      </c>
      <c r="AC108" s="193">
        <f t="shared" si="73"/>
        <v>0</v>
      </c>
      <c r="AD108" s="193">
        <f t="shared" si="74"/>
        <v>0</v>
      </c>
      <c r="AE108" s="193">
        <f t="shared" si="75"/>
        <v>0</v>
      </c>
      <c r="AF108" s="194">
        <f t="shared" si="76"/>
        <v>0</v>
      </c>
    </row>
    <row r="109" spans="1:32">
      <c r="C109" s="208"/>
      <c r="D109" s="328"/>
      <c r="E109" s="330"/>
      <c r="F109" s="191"/>
      <c r="G109" s="192"/>
      <c r="H109" s="192"/>
      <c r="I109" s="192"/>
      <c r="J109" s="332"/>
      <c r="K109" s="193">
        <f t="shared" si="54"/>
        <v>0</v>
      </c>
      <c r="L109" s="193">
        <f t="shared" si="56"/>
        <v>0</v>
      </c>
      <c r="M109" s="193">
        <f t="shared" si="57"/>
        <v>0</v>
      </c>
      <c r="N109" s="193">
        <f t="shared" si="58"/>
        <v>0</v>
      </c>
      <c r="O109" s="193">
        <f t="shared" si="59"/>
        <v>0</v>
      </c>
      <c r="P109" s="193">
        <f t="shared" si="60"/>
        <v>0</v>
      </c>
      <c r="Q109" s="193">
        <f t="shared" si="61"/>
        <v>0</v>
      </c>
      <c r="R109" s="193">
        <f t="shared" si="62"/>
        <v>0</v>
      </c>
      <c r="S109" s="193">
        <f t="shared" si="63"/>
        <v>0</v>
      </c>
      <c r="T109" s="193">
        <f t="shared" si="64"/>
        <v>0</v>
      </c>
      <c r="U109" s="193">
        <f t="shared" si="65"/>
        <v>0</v>
      </c>
      <c r="V109" s="193">
        <f t="shared" si="66"/>
        <v>0</v>
      </c>
      <c r="W109" s="193">
        <f t="shared" si="67"/>
        <v>0</v>
      </c>
      <c r="X109" s="193">
        <f t="shared" si="68"/>
        <v>0</v>
      </c>
      <c r="Y109" s="193">
        <f t="shared" si="69"/>
        <v>0</v>
      </c>
      <c r="Z109" s="193">
        <f t="shared" si="70"/>
        <v>0</v>
      </c>
      <c r="AA109" s="193">
        <f t="shared" si="71"/>
        <v>0</v>
      </c>
      <c r="AB109" s="193">
        <f t="shared" si="72"/>
        <v>0</v>
      </c>
      <c r="AC109" s="193">
        <f t="shared" si="73"/>
        <v>0</v>
      </c>
      <c r="AD109" s="193">
        <f t="shared" si="74"/>
        <v>0</v>
      </c>
      <c r="AE109" s="193">
        <f t="shared" si="75"/>
        <v>0</v>
      </c>
      <c r="AF109" s="194">
        <f t="shared" si="76"/>
        <v>0</v>
      </c>
    </row>
    <row r="110" spans="1:32">
      <c r="C110" s="208"/>
      <c r="D110" s="328"/>
      <c r="E110" s="330"/>
      <c r="F110" s="191"/>
      <c r="G110" s="192"/>
      <c r="H110" s="192"/>
      <c r="I110" s="191"/>
      <c r="J110" s="199"/>
      <c r="K110" s="193">
        <f t="shared" si="54"/>
        <v>0</v>
      </c>
      <c r="L110" s="193">
        <f t="shared" si="56"/>
        <v>0</v>
      </c>
      <c r="M110" s="193">
        <f t="shared" si="57"/>
        <v>0</v>
      </c>
      <c r="N110" s="193">
        <f t="shared" si="58"/>
        <v>0</v>
      </c>
      <c r="O110" s="193">
        <f t="shared" si="59"/>
        <v>0</v>
      </c>
      <c r="P110" s="193">
        <f t="shared" si="60"/>
        <v>0</v>
      </c>
      <c r="Q110" s="193">
        <f t="shared" si="61"/>
        <v>0</v>
      </c>
      <c r="R110" s="193">
        <f t="shared" si="62"/>
        <v>0</v>
      </c>
      <c r="S110" s="193">
        <f t="shared" si="63"/>
        <v>0</v>
      </c>
      <c r="T110" s="193">
        <f t="shared" si="64"/>
        <v>0</v>
      </c>
      <c r="U110" s="193">
        <f t="shared" si="65"/>
        <v>0</v>
      </c>
      <c r="V110" s="193">
        <f t="shared" si="66"/>
        <v>0</v>
      </c>
      <c r="W110" s="193">
        <f t="shared" si="67"/>
        <v>0</v>
      </c>
      <c r="X110" s="193">
        <f t="shared" si="68"/>
        <v>0</v>
      </c>
      <c r="Y110" s="193">
        <f t="shared" si="69"/>
        <v>0</v>
      </c>
      <c r="Z110" s="193">
        <f t="shared" si="70"/>
        <v>0</v>
      </c>
      <c r="AA110" s="193">
        <f t="shared" si="71"/>
        <v>0</v>
      </c>
      <c r="AB110" s="193">
        <f t="shared" si="72"/>
        <v>0</v>
      </c>
      <c r="AC110" s="193">
        <f t="shared" si="73"/>
        <v>0</v>
      </c>
      <c r="AD110" s="193">
        <f t="shared" si="74"/>
        <v>0</v>
      </c>
      <c r="AE110" s="193">
        <f t="shared" si="75"/>
        <v>0</v>
      </c>
      <c r="AF110" s="194">
        <f t="shared" si="76"/>
        <v>0</v>
      </c>
    </row>
    <row r="111" spans="1:32" s="202" customFormat="1" ht="10.35" customHeight="1">
      <c r="A111" s="201"/>
      <c r="B111" s="201"/>
      <c r="C111" s="208"/>
      <c r="D111" s="313"/>
      <c r="E111" s="314"/>
      <c r="F111" s="315"/>
      <c r="G111" s="315"/>
      <c r="H111" s="315"/>
      <c r="I111" s="315"/>
      <c r="J111" s="316"/>
      <c r="K111" s="316"/>
      <c r="L111" s="316"/>
      <c r="M111" s="333"/>
      <c r="N111" s="333"/>
      <c r="O111" s="333"/>
      <c r="P111" s="333"/>
      <c r="Q111" s="333"/>
      <c r="R111" s="333"/>
      <c r="S111" s="333"/>
      <c r="T111" s="333"/>
      <c r="U111" s="333"/>
      <c r="V111" s="333"/>
      <c r="W111" s="333"/>
      <c r="X111" s="333"/>
      <c r="Y111" s="333"/>
      <c r="Z111" s="333"/>
      <c r="AA111" s="333"/>
      <c r="AB111" s="333"/>
      <c r="AC111" s="333"/>
      <c r="AD111" s="333"/>
      <c r="AE111" s="333"/>
      <c r="AF111" s="334"/>
    </row>
    <row r="112" spans="1:32" ht="30" customHeight="1">
      <c r="C112" s="208"/>
      <c r="D112" s="335"/>
      <c r="E112" s="336" t="s">
        <v>82</v>
      </c>
      <c r="F112" s="337"/>
      <c r="G112" s="338"/>
      <c r="H112" s="337"/>
      <c r="I112" s="337"/>
      <c r="J112" s="339" t="s">
        <v>249</v>
      </c>
      <c r="K112" s="337"/>
      <c r="L112" s="340"/>
      <c r="M112" s="341"/>
      <c r="N112" s="342"/>
      <c r="O112" s="342"/>
      <c r="P112" s="342"/>
      <c r="Q112" s="342"/>
      <c r="R112" s="342"/>
      <c r="S112" s="342"/>
      <c r="T112" s="342"/>
      <c r="U112" s="342"/>
      <c r="V112" s="342"/>
      <c r="W112" s="342"/>
      <c r="X112" s="342"/>
      <c r="Y112" s="342"/>
      <c r="Z112" s="342"/>
      <c r="AA112" s="342"/>
      <c r="AB112" s="342"/>
      <c r="AC112" s="342"/>
      <c r="AD112" s="342"/>
      <c r="AE112" s="342"/>
      <c r="AF112" s="343"/>
    </row>
    <row r="113" spans="1:32" ht="50.1" customHeight="1">
      <c r="C113" s="208"/>
      <c r="D113" s="178" t="s">
        <v>23</v>
      </c>
      <c r="E113" s="179" t="s">
        <v>24</v>
      </c>
      <c r="F113" s="180" t="s">
        <v>250</v>
      </c>
      <c r="G113" s="180" t="s">
        <v>25</v>
      </c>
      <c r="H113" s="180" t="s">
        <v>26</v>
      </c>
      <c r="I113" s="180" t="s">
        <v>27</v>
      </c>
      <c r="J113" s="180">
        <f>J$17</f>
        <v>2023</v>
      </c>
      <c r="K113" s="180">
        <f t="shared" ref="K113:AF113" si="77">K$17</f>
        <v>2024</v>
      </c>
      <c r="L113" s="180">
        <f t="shared" si="77"/>
        <v>2025</v>
      </c>
      <c r="M113" s="180">
        <f t="shared" si="77"/>
        <v>2026</v>
      </c>
      <c r="N113" s="180">
        <f t="shared" si="77"/>
        <v>2027</v>
      </c>
      <c r="O113" s="180">
        <f t="shared" si="77"/>
        <v>2028</v>
      </c>
      <c r="P113" s="180">
        <f t="shared" si="77"/>
        <v>2029</v>
      </c>
      <c r="Q113" s="180">
        <f t="shared" si="77"/>
        <v>2030</v>
      </c>
      <c r="R113" s="180">
        <f t="shared" si="77"/>
        <v>2031</v>
      </c>
      <c r="S113" s="180">
        <f t="shared" si="77"/>
        <v>2032</v>
      </c>
      <c r="T113" s="180">
        <f t="shared" si="77"/>
        <v>2033</v>
      </c>
      <c r="U113" s="180">
        <f t="shared" si="77"/>
        <v>2034</v>
      </c>
      <c r="V113" s="180">
        <f t="shared" si="77"/>
        <v>2035</v>
      </c>
      <c r="W113" s="180">
        <f t="shared" si="77"/>
        <v>2036</v>
      </c>
      <c r="X113" s="180">
        <f t="shared" si="77"/>
        <v>2037</v>
      </c>
      <c r="Y113" s="180">
        <f t="shared" si="77"/>
        <v>2038</v>
      </c>
      <c r="Z113" s="180">
        <f t="shared" si="77"/>
        <v>2039</v>
      </c>
      <c r="AA113" s="180">
        <f t="shared" si="77"/>
        <v>2040</v>
      </c>
      <c r="AB113" s="180">
        <f t="shared" si="77"/>
        <v>2041</v>
      </c>
      <c r="AC113" s="180">
        <f t="shared" si="77"/>
        <v>2042</v>
      </c>
      <c r="AD113" s="180">
        <f t="shared" si="77"/>
        <v>2043</v>
      </c>
      <c r="AE113" s="180">
        <f t="shared" si="77"/>
        <v>2044</v>
      </c>
      <c r="AF113" s="181">
        <f t="shared" si="77"/>
        <v>2045</v>
      </c>
    </row>
    <row r="114" spans="1:32" ht="20.100000000000001" customHeight="1">
      <c r="C114" s="208"/>
      <c r="D114" s="182"/>
      <c r="E114" s="183"/>
      <c r="F114" s="184"/>
      <c r="G114" s="185"/>
      <c r="H114" s="184"/>
      <c r="I114" s="186" t="s">
        <v>28</v>
      </c>
      <c r="J114" s="187">
        <f t="shared" ref="J114:AF114" si="78">SUM(J115:J126)</f>
        <v>0</v>
      </c>
      <c r="K114" s="187">
        <f t="shared" si="78"/>
        <v>0</v>
      </c>
      <c r="L114" s="187">
        <f t="shared" si="78"/>
        <v>0</v>
      </c>
      <c r="M114" s="187">
        <f t="shared" si="78"/>
        <v>0</v>
      </c>
      <c r="N114" s="187">
        <f t="shared" si="78"/>
        <v>0</v>
      </c>
      <c r="O114" s="187">
        <f t="shared" si="78"/>
        <v>0</v>
      </c>
      <c r="P114" s="187">
        <f t="shared" si="78"/>
        <v>0</v>
      </c>
      <c r="Q114" s="187">
        <f t="shared" si="78"/>
        <v>0</v>
      </c>
      <c r="R114" s="187">
        <f t="shared" si="78"/>
        <v>0</v>
      </c>
      <c r="S114" s="187">
        <f t="shared" si="78"/>
        <v>0</v>
      </c>
      <c r="T114" s="187">
        <f t="shared" si="78"/>
        <v>0</v>
      </c>
      <c r="U114" s="187">
        <f t="shared" si="78"/>
        <v>0</v>
      </c>
      <c r="V114" s="187">
        <f t="shared" si="78"/>
        <v>0</v>
      </c>
      <c r="W114" s="187">
        <f t="shared" si="78"/>
        <v>0</v>
      </c>
      <c r="X114" s="187">
        <f t="shared" si="78"/>
        <v>0</v>
      </c>
      <c r="Y114" s="187">
        <f t="shared" si="78"/>
        <v>0</v>
      </c>
      <c r="Z114" s="187">
        <f t="shared" si="78"/>
        <v>0</v>
      </c>
      <c r="AA114" s="187">
        <f t="shared" si="78"/>
        <v>0</v>
      </c>
      <c r="AB114" s="187">
        <f t="shared" si="78"/>
        <v>0</v>
      </c>
      <c r="AC114" s="187">
        <f t="shared" si="78"/>
        <v>0</v>
      </c>
      <c r="AD114" s="187">
        <f t="shared" si="78"/>
        <v>0</v>
      </c>
      <c r="AE114" s="187">
        <f t="shared" si="78"/>
        <v>0</v>
      </c>
      <c r="AF114" s="188">
        <f t="shared" si="78"/>
        <v>0</v>
      </c>
    </row>
    <row r="115" spans="1:32" ht="30">
      <c r="C115" s="208"/>
      <c r="D115" s="344" t="s">
        <v>83</v>
      </c>
      <c r="E115" s="195" t="s">
        <v>261</v>
      </c>
      <c r="F115" s="191">
        <v>2021</v>
      </c>
      <c r="G115" s="191" t="s">
        <v>5</v>
      </c>
      <c r="H115" s="192" t="s">
        <v>183</v>
      </c>
      <c r="I115" s="192" t="s">
        <v>171</v>
      </c>
      <c r="J115" s="193"/>
      <c r="K115" s="193">
        <f t="shared" ref="K115:K126" si="79">J115</f>
        <v>0</v>
      </c>
      <c r="L115" s="193">
        <f t="shared" ref="L115:AF126" si="80">K115</f>
        <v>0</v>
      </c>
      <c r="M115" s="193">
        <f t="shared" si="80"/>
        <v>0</v>
      </c>
      <c r="N115" s="193">
        <f t="shared" si="80"/>
        <v>0</v>
      </c>
      <c r="O115" s="193">
        <f t="shared" si="80"/>
        <v>0</v>
      </c>
      <c r="P115" s="193">
        <f t="shared" si="80"/>
        <v>0</v>
      </c>
      <c r="Q115" s="193">
        <f t="shared" si="80"/>
        <v>0</v>
      </c>
      <c r="R115" s="193">
        <f t="shared" si="80"/>
        <v>0</v>
      </c>
      <c r="S115" s="193">
        <f t="shared" si="80"/>
        <v>0</v>
      </c>
      <c r="T115" s="193">
        <f t="shared" si="80"/>
        <v>0</v>
      </c>
      <c r="U115" s="193">
        <f t="shared" si="80"/>
        <v>0</v>
      </c>
      <c r="V115" s="193">
        <f t="shared" si="80"/>
        <v>0</v>
      </c>
      <c r="W115" s="193">
        <f t="shared" si="80"/>
        <v>0</v>
      </c>
      <c r="X115" s="193">
        <f t="shared" si="80"/>
        <v>0</v>
      </c>
      <c r="Y115" s="193">
        <f t="shared" si="80"/>
        <v>0</v>
      </c>
      <c r="Z115" s="193">
        <f t="shared" si="80"/>
        <v>0</v>
      </c>
      <c r="AA115" s="193">
        <f t="shared" si="80"/>
        <v>0</v>
      </c>
      <c r="AB115" s="193">
        <f t="shared" si="80"/>
        <v>0</v>
      </c>
      <c r="AC115" s="193">
        <f t="shared" si="80"/>
        <v>0</v>
      </c>
      <c r="AD115" s="193">
        <f t="shared" si="80"/>
        <v>0</v>
      </c>
      <c r="AE115" s="193">
        <f t="shared" si="80"/>
        <v>0</v>
      </c>
      <c r="AF115" s="194">
        <f t="shared" si="80"/>
        <v>0</v>
      </c>
    </row>
    <row r="116" spans="1:32" ht="45">
      <c r="C116" s="208"/>
      <c r="D116" s="344" t="s">
        <v>84</v>
      </c>
      <c r="E116" s="396" t="s">
        <v>204</v>
      </c>
      <c r="F116" s="387">
        <v>2027</v>
      </c>
      <c r="G116" s="397" t="s">
        <v>0</v>
      </c>
      <c r="H116" s="192" t="s">
        <v>182</v>
      </c>
      <c r="I116" s="192" t="s">
        <v>171</v>
      </c>
      <c r="J116" s="193"/>
      <c r="K116" s="193">
        <f t="shared" si="79"/>
        <v>0</v>
      </c>
      <c r="L116" s="193">
        <f t="shared" ref="L116:Z116" si="81">K116</f>
        <v>0</v>
      </c>
      <c r="M116" s="193">
        <f t="shared" si="81"/>
        <v>0</v>
      </c>
      <c r="N116" s="193">
        <f t="shared" si="81"/>
        <v>0</v>
      </c>
      <c r="O116" s="193">
        <f t="shared" si="81"/>
        <v>0</v>
      </c>
      <c r="P116" s="193">
        <f t="shared" si="81"/>
        <v>0</v>
      </c>
      <c r="Q116" s="193">
        <f t="shared" si="81"/>
        <v>0</v>
      </c>
      <c r="R116" s="193">
        <f t="shared" si="81"/>
        <v>0</v>
      </c>
      <c r="S116" s="193">
        <f t="shared" si="81"/>
        <v>0</v>
      </c>
      <c r="T116" s="193">
        <f t="shared" si="81"/>
        <v>0</v>
      </c>
      <c r="U116" s="193">
        <f t="shared" si="81"/>
        <v>0</v>
      </c>
      <c r="V116" s="193">
        <f t="shared" si="81"/>
        <v>0</v>
      </c>
      <c r="W116" s="193">
        <f t="shared" si="81"/>
        <v>0</v>
      </c>
      <c r="X116" s="193">
        <f t="shared" si="81"/>
        <v>0</v>
      </c>
      <c r="Y116" s="193">
        <f t="shared" si="81"/>
        <v>0</v>
      </c>
      <c r="Z116" s="193">
        <f t="shared" si="81"/>
        <v>0</v>
      </c>
      <c r="AA116" s="193">
        <f t="shared" si="80"/>
        <v>0</v>
      </c>
      <c r="AB116" s="193">
        <f t="shared" si="80"/>
        <v>0</v>
      </c>
      <c r="AC116" s="193">
        <f t="shared" si="80"/>
        <v>0</v>
      </c>
      <c r="AD116" s="193">
        <f t="shared" si="80"/>
        <v>0</v>
      </c>
      <c r="AE116" s="193">
        <f t="shared" si="80"/>
        <v>0</v>
      </c>
      <c r="AF116" s="194">
        <f t="shared" si="80"/>
        <v>0</v>
      </c>
    </row>
    <row r="117" spans="1:32">
      <c r="C117" s="208"/>
      <c r="D117" s="344" t="s">
        <v>85</v>
      </c>
      <c r="E117" s="345"/>
      <c r="F117" s="191"/>
      <c r="G117" s="192"/>
      <c r="H117" s="192"/>
      <c r="I117" s="192"/>
      <c r="J117" s="193"/>
      <c r="K117" s="193">
        <f t="shared" si="79"/>
        <v>0</v>
      </c>
      <c r="L117" s="193">
        <f t="shared" si="80"/>
        <v>0</v>
      </c>
      <c r="M117" s="193">
        <f t="shared" si="80"/>
        <v>0</v>
      </c>
      <c r="N117" s="193">
        <f t="shared" si="80"/>
        <v>0</v>
      </c>
      <c r="O117" s="193">
        <f t="shared" si="80"/>
        <v>0</v>
      </c>
      <c r="P117" s="193">
        <f t="shared" si="80"/>
        <v>0</v>
      </c>
      <c r="Q117" s="193">
        <f t="shared" si="80"/>
        <v>0</v>
      </c>
      <c r="R117" s="193">
        <f t="shared" si="80"/>
        <v>0</v>
      </c>
      <c r="S117" s="193">
        <f t="shared" si="80"/>
        <v>0</v>
      </c>
      <c r="T117" s="193">
        <f t="shared" si="80"/>
        <v>0</v>
      </c>
      <c r="U117" s="193">
        <f t="shared" si="80"/>
        <v>0</v>
      </c>
      <c r="V117" s="193">
        <f t="shared" si="80"/>
        <v>0</v>
      </c>
      <c r="W117" s="193">
        <f t="shared" si="80"/>
        <v>0</v>
      </c>
      <c r="X117" s="193">
        <f t="shared" si="80"/>
        <v>0</v>
      </c>
      <c r="Y117" s="193">
        <f t="shared" si="80"/>
        <v>0</v>
      </c>
      <c r="Z117" s="193">
        <f t="shared" si="80"/>
        <v>0</v>
      </c>
      <c r="AA117" s="193">
        <f t="shared" si="80"/>
        <v>0</v>
      </c>
      <c r="AB117" s="193">
        <f t="shared" si="80"/>
        <v>0</v>
      </c>
      <c r="AC117" s="193">
        <f t="shared" si="80"/>
        <v>0</v>
      </c>
      <c r="AD117" s="193">
        <f t="shared" si="80"/>
        <v>0</v>
      </c>
      <c r="AE117" s="193">
        <f t="shared" si="80"/>
        <v>0</v>
      </c>
      <c r="AF117" s="194">
        <f t="shared" si="80"/>
        <v>0</v>
      </c>
    </row>
    <row r="118" spans="1:32">
      <c r="C118" s="208"/>
      <c r="D118" s="344" t="s">
        <v>86</v>
      </c>
      <c r="E118" s="345"/>
      <c r="F118" s="191"/>
      <c r="G118" s="192"/>
      <c r="H118" s="192"/>
      <c r="I118" s="192"/>
      <c r="J118" s="193"/>
      <c r="K118" s="193">
        <f t="shared" si="79"/>
        <v>0</v>
      </c>
      <c r="L118" s="193">
        <f t="shared" si="80"/>
        <v>0</v>
      </c>
      <c r="M118" s="193">
        <f t="shared" si="80"/>
        <v>0</v>
      </c>
      <c r="N118" s="193">
        <f t="shared" si="80"/>
        <v>0</v>
      </c>
      <c r="O118" s="193">
        <f t="shared" si="80"/>
        <v>0</v>
      </c>
      <c r="P118" s="193">
        <f t="shared" si="80"/>
        <v>0</v>
      </c>
      <c r="Q118" s="193">
        <f t="shared" si="80"/>
        <v>0</v>
      </c>
      <c r="R118" s="193">
        <f t="shared" si="80"/>
        <v>0</v>
      </c>
      <c r="S118" s="193">
        <f t="shared" si="80"/>
        <v>0</v>
      </c>
      <c r="T118" s="193">
        <f t="shared" si="80"/>
        <v>0</v>
      </c>
      <c r="U118" s="193">
        <f t="shared" si="80"/>
        <v>0</v>
      </c>
      <c r="V118" s="193">
        <f t="shared" si="80"/>
        <v>0</v>
      </c>
      <c r="W118" s="193">
        <f t="shared" si="80"/>
        <v>0</v>
      </c>
      <c r="X118" s="193">
        <f t="shared" si="80"/>
        <v>0</v>
      </c>
      <c r="Y118" s="193">
        <f t="shared" si="80"/>
        <v>0</v>
      </c>
      <c r="Z118" s="193">
        <f t="shared" si="80"/>
        <v>0</v>
      </c>
      <c r="AA118" s="193">
        <f t="shared" si="80"/>
        <v>0</v>
      </c>
      <c r="AB118" s="193">
        <f t="shared" si="80"/>
        <v>0</v>
      </c>
      <c r="AC118" s="193">
        <f t="shared" si="80"/>
        <v>0</v>
      </c>
      <c r="AD118" s="193">
        <f t="shared" si="80"/>
        <v>0</v>
      </c>
      <c r="AE118" s="193">
        <f t="shared" si="80"/>
        <v>0</v>
      </c>
      <c r="AF118" s="194">
        <f t="shared" si="80"/>
        <v>0</v>
      </c>
    </row>
    <row r="119" spans="1:32">
      <c r="C119" s="208"/>
      <c r="D119" s="344" t="s">
        <v>87</v>
      </c>
      <c r="E119" s="345"/>
      <c r="F119" s="191"/>
      <c r="G119" s="192"/>
      <c r="H119" s="192"/>
      <c r="I119" s="192"/>
      <c r="J119" s="193"/>
      <c r="K119" s="193">
        <f t="shared" si="79"/>
        <v>0</v>
      </c>
      <c r="L119" s="193">
        <f t="shared" si="80"/>
        <v>0</v>
      </c>
      <c r="M119" s="193">
        <f t="shared" si="80"/>
        <v>0</v>
      </c>
      <c r="N119" s="193">
        <f t="shared" si="80"/>
        <v>0</v>
      </c>
      <c r="O119" s="193">
        <f t="shared" si="80"/>
        <v>0</v>
      </c>
      <c r="P119" s="193">
        <f t="shared" si="80"/>
        <v>0</v>
      </c>
      <c r="Q119" s="193">
        <f t="shared" si="80"/>
        <v>0</v>
      </c>
      <c r="R119" s="193">
        <f t="shared" si="80"/>
        <v>0</v>
      </c>
      <c r="S119" s="193">
        <f t="shared" si="80"/>
        <v>0</v>
      </c>
      <c r="T119" s="193">
        <f t="shared" si="80"/>
        <v>0</v>
      </c>
      <c r="U119" s="193">
        <f t="shared" si="80"/>
        <v>0</v>
      </c>
      <c r="V119" s="193">
        <f t="shared" si="80"/>
        <v>0</v>
      </c>
      <c r="W119" s="193">
        <f t="shared" si="80"/>
        <v>0</v>
      </c>
      <c r="X119" s="193">
        <f t="shared" si="80"/>
        <v>0</v>
      </c>
      <c r="Y119" s="193">
        <f t="shared" si="80"/>
        <v>0</v>
      </c>
      <c r="Z119" s="193">
        <f t="shared" si="80"/>
        <v>0</v>
      </c>
      <c r="AA119" s="193">
        <f t="shared" si="80"/>
        <v>0</v>
      </c>
      <c r="AB119" s="193">
        <f t="shared" si="80"/>
        <v>0</v>
      </c>
      <c r="AC119" s="193">
        <f t="shared" si="80"/>
        <v>0</v>
      </c>
      <c r="AD119" s="193">
        <f t="shared" si="80"/>
        <v>0</v>
      </c>
      <c r="AE119" s="193">
        <f t="shared" si="80"/>
        <v>0</v>
      </c>
      <c r="AF119" s="194">
        <f t="shared" si="80"/>
        <v>0</v>
      </c>
    </row>
    <row r="120" spans="1:32">
      <c r="C120" s="208"/>
      <c r="D120" s="344" t="s">
        <v>88</v>
      </c>
      <c r="E120" s="345"/>
      <c r="F120" s="191"/>
      <c r="G120" s="192"/>
      <c r="H120" s="192"/>
      <c r="I120" s="192"/>
      <c r="J120" s="193"/>
      <c r="K120" s="193">
        <f t="shared" si="79"/>
        <v>0</v>
      </c>
      <c r="L120" s="193">
        <f t="shared" si="80"/>
        <v>0</v>
      </c>
      <c r="M120" s="193">
        <f t="shared" si="80"/>
        <v>0</v>
      </c>
      <c r="N120" s="193">
        <f t="shared" si="80"/>
        <v>0</v>
      </c>
      <c r="O120" s="193">
        <f t="shared" si="80"/>
        <v>0</v>
      </c>
      <c r="P120" s="193">
        <f t="shared" si="80"/>
        <v>0</v>
      </c>
      <c r="Q120" s="193">
        <f t="shared" si="80"/>
        <v>0</v>
      </c>
      <c r="R120" s="193">
        <f t="shared" si="80"/>
        <v>0</v>
      </c>
      <c r="S120" s="193">
        <f t="shared" si="80"/>
        <v>0</v>
      </c>
      <c r="T120" s="193">
        <f t="shared" si="80"/>
        <v>0</v>
      </c>
      <c r="U120" s="193">
        <f t="shared" si="80"/>
        <v>0</v>
      </c>
      <c r="V120" s="193">
        <f t="shared" si="80"/>
        <v>0</v>
      </c>
      <c r="W120" s="193">
        <f t="shared" si="80"/>
        <v>0</v>
      </c>
      <c r="X120" s="193">
        <f t="shared" si="80"/>
        <v>0</v>
      </c>
      <c r="Y120" s="193">
        <f t="shared" si="80"/>
        <v>0</v>
      </c>
      <c r="Z120" s="193">
        <f t="shared" si="80"/>
        <v>0</v>
      </c>
      <c r="AA120" s="193">
        <f t="shared" si="80"/>
        <v>0</v>
      </c>
      <c r="AB120" s="193">
        <f t="shared" si="80"/>
        <v>0</v>
      </c>
      <c r="AC120" s="193">
        <f t="shared" si="80"/>
        <v>0</v>
      </c>
      <c r="AD120" s="193">
        <f t="shared" si="80"/>
        <v>0</v>
      </c>
      <c r="AE120" s="193">
        <f t="shared" si="80"/>
        <v>0</v>
      </c>
      <c r="AF120" s="194">
        <f t="shared" si="80"/>
        <v>0</v>
      </c>
    </row>
    <row r="121" spans="1:32">
      <c r="C121" s="208"/>
      <c r="D121" s="344" t="s">
        <v>89</v>
      </c>
      <c r="E121" s="345"/>
      <c r="F121" s="191"/>
      <c r="G121" s="192"/>
      <c r="H121" s="192"/>
      <c r="I121" s="192"/>
      <c r="J121" s="193"/>
      <c r="K121" s="193">
        <f t="shared" si="79"/>
        <v>0</v>
      </c>
      <c r="L121" s="193">
        <f t="shared" si="80"/>
        <v>0</v>
      </c>
      <c r="M121" s="193">
        <f t="shared" si="80"/>
        <v>0</v>
      </c>
      <c r="N121" s="193">
        <f t="shared" si="80"/>
        <v>0</v>
      </c>
      <c r="O121" s="193">
        <f t="shared" si="80"/>
        <v>0</v>
      </c>
      <c r="P121" s="193">
        <f t="shared" si="80"/>
        <v>0</v>
      </c>
      <c r="Q121" s="193">
        <f t="shared" si="80"/>
        <v>0</v>
      </c>
      <c r="R121" s="193">
        <f t="shared" si="80"/>
        <v>0</v>
      </c>
      <c r="S121" s="193">
        <f t="shared" si="80"/>
        <v>0</v>
      </c>
      <c r="T121" s="193">
        <f t="shared" si="80"/>
        <v>0</v>
      </c>
      <c r="U121" s="193">
        <f t="shared" si="80"/>
        <v>0</v>
      </c>
      <c r="V121" s="193">
        <f t="shared" si="80"/>
        <v>0</v>
      </c>
      <c r="W121" s="193">
        <f t="shared" si="80"/>
        <v>0</v>
      </c>
      <c r="X121" s="193">
        <f t="shared" si="80"/>
        <v>0</v>
      </c>
      <c r="Y121" s="193">
        <f t="shared" si="80"/>
        <v>0</v>
      </c>
      <c r="Z121" s="193">
        <f t="shared" si="80"/>
        <v>0</v>
      </c>
      <c r="AA121" s="193">
        <f t="shared" si="80"/>
        <v>0</v>
      </c>
      <c r="AB121" s="193">
        <f t="shared" si="80"/>
        <v>0</v>
      </c>
      <c r="AC121" s="193">
        <f t="shared" si="80"/>
        <v>0</v>
      </c>
      <c r="AD121" s="193">
        <f t="shared" si="80"/>
        <v>0</v>
      </c>
      <c r="AE121" s="193">
        <f t="shared" si="80"/>
        <v>0</v>
      </c>
      <c r="AF121" s="194">
        <f t="shared" si="80"/>
        <v>0</v>
      </c>
    </row>
    <row r="122" spans="1:32">
      <c r="C122" s="208"/>
      <c r="D122" s="344" t="s">
        <v>90</v>
      </c>
      <c r="E122" s="345"/>
      <c r="F122" s="191"/>
      <c r="G122" s="192"/>
      <c r="H122" s="192"/>
      <c r="I122" s="192"/>
      <c r="J122" s="193"/>
      <c r="K122" s="193">
        <f t="shared" si="79"/>
        <v>0</v>
      </c>
      <c r="L122" s="193">
        <f t="shared" si="80"/>
        <v>0</v>
      </c>
      <c r="M122" s="193">
        <f t="shared" si="80"/>
        <v>0</v>
      </c>
      <c r="N122" s="193">
        <f t="shared" si="80"/>
        <v>0</v>
      </c>
      <c r="O122" s="193">
        <f t="shared" si="80"/>
        <v>0</v>
      </c>
      <c r="P122" s="193">
        <f t="shared" si="80"/>
        <v>0</v>
      </c>
      <c r="Q122" s="193">
        <f t="shared" si="80"/>
        <v>0</v>
      </c>
      <c r="R122" s="193">
        <f t="shared" si="80"/>
        <v>0</v>
      </c>
      <c r="S122" s="193">
        <f t="shared" si="80"/>
        <v>0</v>
      </c>
      <c r="T122" s="193">
        <f t="shared" si="80"/>
        <v>0</v>
      </c>
      <c r="U122" s="193">
        <f t="shared" si="80"/>
        <v>0</v>
      </c>
      <c r="V122" s="193">
        <f t="shared" si="80"/>
        <v>0</v>
      </c>
      <c r="W122" s="193">
        <f t="shared" si="80"/>
        <v>0</v>
      </c>
      <c r="X122" s="193">
        <f t="shared" si="80"/>
        <v>0</v>
      </c>
      <c r="Y122" s="193">
        <f t="shared" si="80"/>
        <v>0</v>
      </c>
      <c r="Z122" s="193">
        <f t="shared" si="80"/>
        <v>0</v>
      </c>
      <c r="AA122" s="193">
        <f t="shared" si="80"/>
        <v>0</v>
      </c>
      <c r="AB122" s="193">
        <f t="shared" si="80"/>
        <v>0</v>
      </c>
      <c r="AC122" s="193">
        <f t="shared" si="80"/>
        <v>0</v>
      </c>
      <c r="AD122" s="193">
        <f t="shared" si="80"/>
        <v>0</v>
      </c>
      <c r="AE122" s="193">
        <f t="shared" si="80"/>
        <v>0</v>
      </c>
      <c r="AF122" s="194">
        <f t="shared" si="80"/>
        <v>0</v>
      </c>
    </row>
    <row r="123" spans="1:32">
      <c r="C123" s="208"/>
      <c r="D123" s="344" t="s">
        <v>91</v>
      </c>
      <c r="E123" s="345"/>
      <c r="F123" s="191"/>
      <c r="G123" s="192"/>
      <c r="H123" s="192"/>
      <c r="I123" s="192"/>
      <c r="J123" s="193"/>
      <c r="K123" s="193">
        <f t="shared" si="79"/>
        <v>0</v>
      </c>
      <c r="L123" s="193">
        <f t="shared" si="80"/>
        <v>0</v>
      </c>
      <c r="M123" s="193">
        <f t="shared" si="80"/>
        <v>0</v>
      </c>
      <c r="N123" s="193">
        <f t="shared" si="80"/>
        <v>0</v>
      </c>
      <c r="O123" s="193">
        <f t="shared" si="80"/>
        <v>0</v>
      </c>
      <c r="P123" s="193">
        <f t="shared" si="80"/>
        <v>0</v>
      </c>
      <c r="Q123" s="193">
        <f t="shared" si="80"/>
        <v>0</v>
      </c>
      <c r="R123" s="193">
        <f t="shared" si="80"/>
        <v>0</v>
      </c>
      <c r="S123" s="193">
        <f t="shared" si="80"/>
        <v>0</v>
      </c>
      <c r="T123" s="193">
        <f t="shared" si="80"/>
        <v>0</v>
      </c>
      <c r="U123" s="193">
        <f t="shared" si="80"/>
        <v>0</v>
      </c>
      <c r="V123" s="193">
        <f t="shared" si="80"/>
        <v>0</v>
      </c>
      <c r="W123" s="193">
        <f t="shared" si="80"/>
        <v>0</v>
      </c>
      <c r="X123" s="193">
        <f t="shared" si="80"/>
        <v>0</v>
      </c>
      <c r="Y123" s="193">
        <f t="shared" si="80"/>
        <v>0</v>
      </c>
      <c r="Z123" s="193">
        <f t="shared" si="80"/>
        <v>0</v>
      </c>
      <c r="AA123" s="193">
        <f t="shared" si="80"/>
        <v>0</v>
      </c>
      <c r="AB123" s="193">
        <f t="shared" si="80"/>
        <v>0</v>
      </c>
      <c r="AC123" s="193">
        <f t="shared" si="80"/>
        <v>0</v>
      </c>
      <c r="AD123" s="193">
        <f t="shared" si="80"/>
        <v>0</v>
      </c>
      <c r="AE123" s="193">
        <f t="shared" si="80"/>
        <v>0</v>
      </c>
      <c r="AF123" s="194">
        <f t="shared" si="80"/>
        <v>0</v>
      </c>
    </row>
    <row r="124" spans="1:32">
      <c r="C124" s="208"/>
      <c r="D124" s="344" t="s">
        <v>92</v>
      </c>
      <c r="E124" s="345"/>
      <c r="F124" s="191"/>
      <c r="G124" s="192"/>
      <c r="H124" s="192"/>
      <c r="I124" s="192"/>
      <c r="J124" s="193"/>
      <c r="K124" s="193">
        <f t="shared" si="79"/>
        <v>0</v>
      </c>
      <c r="L124" s="193">
        <f t="shared" si="80"/>
        <v>0</v>
      </c>
      <c r="M124" s="193">
        <f t="shared" si="80"/>
        <v>0</v>
      </c>
      <c r="N124" s="193">
        <f t="shared" si="80"/>
        <v>0</v>
      </c>
      <c r="O124" s="193">
        <f t="shared" si="80"/>
        <v>0</v>
      </c>
      <c r="P124" s="193">
        <f t="shared" si="80"/>
        <v>0</v>
      </c>
      <c r="Q124" s="193">
        <f t="shared" si="80"/>
        <v>0</v>
      </c>
      <c r="R124" s="193">
        <f t="shared" si="80"/>
        <v>0</v>
      </c>
      <c r="S124" s="193">
        <f t="shared" si="80"/>
        <v>0</v>
      </c>
      <c r="T124" s="193">
        <f t="shared" si="80"/>
        <v>0</v>
      </c>
      <c r="U124" s="193">
        <f t="shared" si="80"/>
        <v>0</v>
      </c>
      <c r="V124" s="193">
        <f t="shared" si="80"/>
        <v>0</v>
      </c>
      <c r="W124" s="193">
        <f t="shared" si="80"/>
        <v>0</v>
      </c>
      <c r="X124" s="193">
        <f t="shared" si="80"/>
        <v>0</v>
      </c>
      <c r="Y124" s="193">
        <f t="shared" si="80"/>
        <v>0</v>
      </c>
      <c r="Z124" s="193">
        <f t="shared" si="80"/>
        <v>0</v>
      </c>
      <c r="AA124" s="193">
        <f t="shared" si="80"/>
        <v>0</v>
      </c>
      <c r="AB124" s="193">
        <f t="shared" si="80"/>
        <v>0</v>
      </c>
      <c r="AC124" s="193">
        <f t="shared" si="80"/>
        <v>0</v>
      </c>
      <c r="AD124" s="193">
        <f t="shared" si="80"/>
        <v>0</v>
      </c>
      <c r="AE124" s="193">
        <f t="shared" si="80"/>
        <v>0</v>
      </c>
      <c r="AF124" s="194">
        <f t="shared" si="80"/>
        <v>0</v>
      </c>
    </row>
    <row r="125" spans="1:32">
      <c r="C125" s="208"/>
      <c r="D125" s="344" t="s">
        <v>93</v>
      </c>
      <c r="E125" s="345"/>
      <c r="F125" s="191"/>
      <c r="G125" s="192"/>
      <c r="H125" s="192"/>
      <c r="I125" s="192"/>
      <c r="J125" s="193"/>
      <c r="K125" s="193">
        <f t="shared" si="79"/>
        <v>0</v>
      </c>
      <c r="L125" s="193">
        <f t="shared" si="80"/>
        <v>0</v>
      </c>
      <c r="M125" s="193">
        <f t="shared" si="80"/>
        <v>0</v>
      </c>
      <c r="N125" s="193">
        <f t="shared" si="80"/>
        <v>0</v>
      </c>
      <c r="O125" s="193">
        <f t="shared" si="80"/>
        <v>0</v>
      </c>
      <c r="P125" s="193">
        <f t="shared" si="80"/>
        <v>0</v>
      </c>
      <c r="Q125" s="193">
        <f t="shared" si="80"/>
        <v>0</v>
      </c>
      <c r="R125" s="193">
        <f t="shared" si="80"/>
        <v>0</v>
      </c>
      <c r="S125" s="193">
        <f t="shared" si="80"/>
        <v>0</v>
      </c>
      <c r="T125" s="193">
        <f t="shared" si="80"/>
        <v>0</v>
      </c>
      <c r="U125" s="193">
        <f t="shared" si="80"/>
        <v>0</v>
      </c>
      <c r="V125" s="193">
        <f t="shared" si="80"/>
        <v>0</v>
      </c>
      <c r="W125" s="193">
        <f t="shared" si="80"/>
        <v>0</v>
      </c>
      <c r="X125" s="193">
        <f t="shared" si="80"/>
        <v>0</v>
      </c>
      <c r="Y125" s="193">
        <f t="shared" si="80"/>
        <v>0</v>
      </c>
      <c r="Z125" s="193">
        <f t="shared" si="80"/>
        <v>0</v>
      </c>
      <c r="AA125" s="193">
        <f t="shared" si="80"/>
        <v>0</v>
      </c>
      <c r="AB125" s="193">
        <f t="shared" si="80"/>
        <v>0</v>
      </c>
      <c r="AC125" s="193">
        <f t="shared" si="80"/>
        <v>0</v>
      </c>
      <c r="AD125" s="193">
        <f t="shared" si="80"/>
        <v>0</v>
      </c>
      <c r="AE125" s="193">
        <f t="shared" si="80"/>
        <v>0</v>
      </c>
      <c r="AF125" s="194">
        <f t="shared" si="80"/>
        <v>0</v>
      </c>
    </row>
    <row r="126" spans="1:32">
      <c r="C126" s="208"/>
      <c r="D126" s="346" t="s">
        <v>94</v>
      </c>
      <c r="E126" s="288"/>
      <c r="F126" s="191"/>
      <c r="G126" s="191"/>
      <c r="H126" s="191"/>
      <c r="I126" s="191"/>
      <c r="J126" s="199"/>
      <c r="K126" s="199">
        <f t="shared" si="79"/>
        <v>0</v>
      </c>
      <c r="L126" s="199">
        <f t="shared" si="80"/>
        <v>0</v>
      </c>
      <c r="M126" s="199">
        <f t="shared" si="80"/>
        <v>0</v>
      </c>
      <c r="N126" s="199">
        <f t="shared" si="80"/>
        <v>0</v>
      </c>
      <c r="O126" s="199">
        <f t="shared" si="80"/>
        <v>0</v>
      </c>
      <c r="P126" s="199">
        <f t="shared" si="80"/>
        <v>0</v>
      </c>
      <c r="Q126" s="199">
        <f t="shared" si="80"/>
        <v>0</v>
      </c>
      <c r="R126" s="199">
        <f t="shared" si="80"/>
        <v>0</v>
      </c>
      <c r="S126" s="199">
        <f t="shared" si="80"/>
        <v>0</v>
      </c>
      <c r="T126" s="199">
        <f t="shared" si="80"/>
        <v>0</v>
      </c>
      <c r="U126" s="199">
        <f t="shared" si="80"/>
        <v>0</v>
      </c>
      <c r="V126" s="199">
        <f t="shared" si="80"/>
        <v>0</v>
      </c>
      <c r="W126" s="199">
        <f t="shared" si="80"/>
        <v>0</v>
      </c>
      <c r="X126" s="199">
        <f t="shared" si="80"/>
        <v>0</v>
      </c>
      <c r="Y126" s="199">
        <f t="shared" si="80"/>
        <v>0</v>
      </c>
      <c r="Z126" s="199">
        <f t="shared" si="80"/>
        <v>0</v>
      </c>
      <c r="AA126" s="199">
        <f t="shared" si="80"/>
        <v>0</v>
      </c>
      <c r="AB126" s="199">
        <f t="shared" si="80"/>
        <v>0</v>
      </c>
      <c r="AC126" s="199">
        <f t="shared" si="80"/>
        <v>0</v>
      </c>
      <c r="AD126" s="199">
        <f t="shared" si="80"/>
        <v>0</v>
      </c>
      <c r="AE126" s="199">
        <f t="shared" si="80"/>
        <v>0</v>
      </c>
      <c r="AF126" s="200">
        <f t="shared" si="80"/>
        <v>0</v>
      </c>
    </row>
    <row r="127" spans="1:32" s="202" customFormat="1" ht="10.35" customHeight="1">
      <c r="A127" s="201"/>
      <c r="B127" s="201"/>
      <c r="C127" s="208"/>
      <c r="D127" s="347"/>
      <c r="E127" s="348"/>
      <c r="F127" s="349"/>
      <c r="G127" s="349"/>
      <c r="H127" s="349"/>
      <c r="I127" s="349"/>
      <c r="J127" s="350"/>
      <c r="K127" s="350"/>
      <c r="L127" s="350"/>
      <c r="M127" s="351"/>
      <c r="N127" s="351"/>
      <c r="O127" s="351"/>
      <c r="P127" s="351"/>
      <c r="Q127" s="351"/>
      <c r="R127" s="351"/>
      <c r="S127" s="351"/>
      <c r="T127" s="351"/>
      <c r="U127" s="351"/>
      <c r="V127" s="351"/>
      <c r="W127" s="351"/>
      <c r="X127" s="351"/>
      <c r="Y127" s="351"/>
      <c r="Z127" s="351"/>
      <c r="AA127" s="351"/>
      <c r="AB127" s="351"/>
      <c r="AC127" s="351"/>
      <c r="AD127" s="351"/>
      <c r="AE127" s="351"/>
      <c r="AF127" s="352"/>
    </row>
    <row r="128" spans="1:32" ht="30" customHeight="1">
      <c r="C128" s="208"/>
      <c r="D128" s="353"/>
      <c r="E128" s="354" t="s">
        <v>95</v>
      </c>
      <c r="F128" s="355"/>
      <c r="G128" s="356"/>
      <c r="H128" s="355"/>
      <c r="I128" s="357"/>
      <c r="J128" s="358" t="s">
        <v>249</v>
      </c>
      <c r="K128" s="355"/>
      <c r="L128" s="359"/>
      <c r="M128" s="360"/>
      <c r="N128" s="361"/>
      <c r="O128" s="361"/>
      <c r="P128" s="361"/>
      <c r="Q128" s="361"/>
      <c r="R128" s="361"/>
      <c r="S128" s="361"/>
      <c r="T128" s="361"/>
      <c r="U128" s="361"/>
      <c r="V128" s="361"/>
      <c r="W128" s="361"/>
      <c r="X128" s="361"/>
      <c r="Y128" s="361"/>
      <c r="Z128" s="361"/>
      <c r="AA128" s="361"/>
      <c r="AB128" s="361"/>
      <c r="AC128" s="361"/>
      <c r="AD128" s="361"/>
      <c r="AE128" s="361"/>
      <c r="AF128" s="362"/>
    </row>
    <row r="129" spans="1:32" ht="50.1" customHeight="1">
      <c r="C129" s="208"/>
      <c r="D129" s="178" t="s">
        <v>23</v>
      </c>
      <c r="E129" s="179" t="s">
        <v>24</v>
      </c>
      <c r="F129" s="180" t="s">
        <v>250</v>
      </c>
      <c r="G129" s="180" t="s">
        <v>25</v>
      </c>
      <c r="H129" s="180" t="s">
        <v>26</v>
      </c>
      <c r="I129" s="180" t="s">
        <v>27</v>
      </c>
      <c r="J129" s="180">
        <f>J$17</f>
        <v>2023</v>
      </c>
      <c r="K129" s="180">
        <f t="shared" ref="K129:AF129" si="82">K$17</f>
        <v>2024</v>
      </c>
      <c r="L129" s="180">
        <f t="shared" si="82"/>
        <v>2025</v>
      </c>
      <c r="M129" s="180">
        <f t="shared" si="82"/>
        <v>2026</v>
      </c>
      <c r="N129" s="180">
        <f t="shared" si="82"/>
        <v>2027</v>
      </c>
      <c r="O129" s="180">
        <f t="shared" si="82"/>
        <v>2028</v>
      </c>
      <c r="P129" s="180">
        <f t="shared" si="82"/>
        <v>2029</v>
      </c>
      <c r="Q129" s="180">
        <f t="shared" si="82"/>
        <v>2030</v>
      </c>
      <c r="R129" s="180">
        <f t="shared" si="82"/>
        <v>2031</v>
      </c>
      <c r="S129" s="180">
        <f t="shared" si="82"/>
        <v>2032</v>
      </c>
      <c r="T129" s="180">
        <f t="shared" si="82"/>
        <v>2033</v>
      </c>
      <c r="U129" s="180">
        <f t="shared" si="82"/>
        <v>2034</v>
      </c>
      <c r="V129" s="180">
        <f t="shared" si="82"/>
        <v>2035</v>
      </c>
      <c r="W129" s="180">
        <f t="shared" si="82"/>
        <v>2036</v>
      </c>
      <c r="X129" s="180">
        <f t="shared" si="82"/>
        <v>2037</v>
      </c>
      <c r="Y129" s="180">
        <f t="shared" si="82"/>
        <v>2038</v>
      </c>
      <c r="Z129" s="180">
        <f t="shared" si="82"/>
        <v>2039</v>
      </c>
      <c r="AA129" s="180">
        <f t="shared" si="82"/>
        <v>2040</v>
      </c>
      <c r="AB129" s="180">
        <f t="shared" si="82"/>
        <v>2041</v>
      </c>
      <c r="AC129" s="180">
        <f t="shared" si="82"/>
        <v>2042</v>
      </c>
      <c r="AD129" s="180">
        <f t="shared" si="82"/>
        <v>2043</v>
      </c>
      <c r="AE129" s="180">
        <f t="shared" si="82"/>
        <v>2044</v>
      </c>
      <c r="AF129" s="181">
        <f t="shared" si="82"/>
        <v>2045</v>
      </c>
    </row>
    <row r="130" spans="1:32" ht="20.100000000000001" customHeight="1">
      <c r="C130" s="208"/>
      <c r="D130" s="363" t="s">
        <v>96</v>
      </c>
      <c r="E130" s="183"/>
      <c r="F130" s="183"/>
      <c r="G130" s="284"/>
      <c r="H130" s="183"/>
      <c r="I130" s="186" t="s">
        <v>28</v>
      </c>
      <c r="J130" s="187">
        <f t="shared" ref="J130:AF130" si="83">SUM(J131:J142)</f>
        <v>0</v>
      </c>
      <c r="K130" s="187">
        <f t="shared" si="83"/>
        <v>0</v>
      </c>
      <c r="L130" s="187">
        <f t="shared" si="83"/>
        <v>0</v>
      </c>
      <c r="M130" s="187">
        <f t="shared" si="83"/>
        <v>0</v>
      </c>
      <c r="N130" s="187">
        <f t="shared" si="83"/>
        <v>0</v>
      </c>
      <c r="O130" s="187">
        <f t="shared" si="83"/>
        <v>0</v>
      </c>
      <c r="P130" s="187">
        <f t="shared" si="83"/>
        <v>0</v>
      </c>
      <c r="Q130" s="187">
        <f t="shared" si="83"/>
        <v>0</v>
      </c>
      <c r="R130" s="187">
        <f t="shared" si="83"/>
        <v>0</v>
      </c>
      <c r="S130" s="187">
        <f t="shared" si="83"/>
        <v>0</v>
      </c>
      <c r="T130" s="187">
        <f t="shared" si="83"/>
        <v>0</v>
      </c>
      <c r="U130" s="187">
        <f t="shared" si="83"/>
        <v>0</v>
      </c>
      <c r="V130" s="187">
        <f t="shared" si="83"/>
        <v>0</v>
      </c>
      <c r="W130" s="187">
        <f t="shared" si="83"/>
        <v>0</v>
      </c>
      <c r="X130" s="187">
        <f t="shared" si="83"/>
        <v>0</v>
      </c>
      <c r="Y130" s="187">
        <f t="shared" si="83"/>
        <v>0</v>
      </c>
      <c r="Z130" s="187">
        <f t="shared" si="83"/>
        <v>0</v>
      </c>
      <c r="AA130" s="187">
        <f t="shared" si="83"/>
        <v>0</v>
      </c>
      <c r="AB130" s="187">
        <f t="shared" si="83"/>
        <v>0</v>
      </c>
      <c r="AC130" s="187">
        <f t="shared" si="83"/>
        <v>0</v>
      </c>
      <c r="AD130" s="187">
        <f t="shared" si="83"/>
        <v>0</v>
      </c>
      <c r="AE130" s="187">
        <f t="shared" si="83"/>
        <v>0</v>
      </c>
      <c r="AF130" s="188">
        <f t="shared" si="83"/>
        <v>0</v>
      </c>
    </row>
    <row r="131" spans="1:32" ht="30">
      <c r="C131" s="208"/>
      <c r="D131" s="364" t="s">
        <v>97</v>
      </c>
      <c r="E131" s="195" t="s">
        <v>246</v>
      </c>
      <c r="F131" s="191">
        <v>2021</v>
      </c>
      <c r="G131" s="191" t="s">
        <v>5</v>
      </c>
      <c r="H131" s="192" t="s">
        <v>248</v>
      </c>
      <c r="I131" s="192" t="s">
        <v>197</v>
      </c>
      <c r="J131" s="193"/>
      <c r="K131" s="193">
        <f t="shared" ref="K131:K142" si="84">J131</f>
        <v>0</v>
      </c>
      <c r="L131" s="193">
        <f t="shared" ref="L131:AF142" si="85">K131</f>
        <v>0</v>
      </c>
      <c r="M131" s="193">
        <f t="shared" si="85"/>
        <v>0</v>
      </c>
      <c r="N131" s="193">
        <f t="shared" si="85"/>
        <v>0</v>
      </c>
      <c r="O131" s="193">
        <f t="shared" si="85"/>
        <v>0</v>
      </c>
      <c r="P131" s="193">
        <f t="shared" si="85"/>
        <v>0</v>
      </c>
      <c r="Q131" s="193">
        <f t="shared" si="85"/>
        <v>0</v>
      </c>
      <c r="R131" s="193">
        <f t="shared" si="85"/>
        <v>0</v>
      </c>
      <c r="S131" s="193">
        <f t="shared" si="85"/>
        <v>0</v>
      </c>
      <c r="T131" s="193">
        <f t="shared" si="85"/>
        <v>0</v>
      </c>
      <c r="U131" s="193">
        <f t="shared" si="85"/>
        <v>0</v>
      </c>
      <c r="V131" s="193">
        <f t="shared" si="85"/>
        <v>0</v>
      </c>
      <c r="W131" s="193">
        <f t="shared" si="85"/>
        <v>0</v>
      </c>
      <c r="X131" s="193">
        <f t="shared" si="85"/>
        <v>0</v>
      </c>
      <c r="Y131" s="193">
        <f t="shared" si="85"/>
        <v>0</v>
      </c>
      <c r="Z131" s="193">
        <f t="shared" si="85"/>
        <v>0</v>
      </c>
      <c r="AA131" s="193">
        <f t="shared" si="85"/>
        <v>0</v>
      </c>
      <c r="AB131" s="193">
        <f t="shared" si="85"/>
        <v>0</v>
      </c>
      <c r="AC131" s="193">
        <f t="shared" si="85"/>
        <v>0</v>
      </c>
      <c r="AD131" s="193">
        <f t="shared" si="85"/>
        <v>0</v>
      </c>
      <c r="AE131" s="193">
        <f t="shared" si="85"/>
        <v>0</v>
      </c>
      <c r="AF131" s="194">
        <f t="shared" si="85"/>
        <v>0</v>
      </c>
    </row>
    <row r="132" spans="1:32">
      <c r="C132" s="208"/>
      <c r="D132" s="364" t="s">
        <v>98</v>
      </c>
      <c r="E132" s="195" t="s">
        <v>184</v>
      </c>
      <c r="F132" s="191">
        <v>2023</v>
      </c>
      <c r="G132" s="192" t="s">
        <v>2</v>
      </c>
      <c r="H132" s="192" t="s">
        <v>263</v>
      </c>
      <c r="I132" s="192" t="s">
        <v>197</v>
      </c>
      <c r="J132" s="193"/>
      <c r="K132" s="193">
        <f t="shared" si="84"/>
        <v>0</v>
      </c>
      <c r="L132" s="193">
        <f t="shared" ref="L132:Z132" si="86">K132</f>
        <v>0</v>
      </c>
      <c r="M132" s="193">
        <f t="shared" si="86"/>
        <v>0</v>
      </c>
      <c r="N132" s="193">
        <f t="shared" si="86"/>
        <v>0</v>
      </c>
      <c r="O132" s="193">
        <f t="shared" si="86"/>
        <v>0</v>
      </c>
      <c r="P132" s="193">
        <f t="shared" si="86"/>
        <v>0</v>
      </c>
      <c r="Q132" s="193">
        <f t="shared" si="86"/>
        <v>0</v>
      </c>
      <c r="R132" s="193">
        <f t="shared" si="86"/>
        <v>0</v>
      </c>
      <c r="S132" s="193">
        <f t="shared" si="86"/>
        <v>0</v>
      </c>
      <c r="T132" s="193">
        <f t="shared" si="86"/>
        <v>0</v>
      </c>
      <c r="U132" s="193">
        <f t="shared" si="86"/>
        <v>0</v>
      </c>
      <c r="V132" s="193">
        <f t="shared" si="86"/>
        <v>0</v>
      </c>
      <c r="W132" s="193">
        <f t="shared" si="86"/>
        <v>0</v>
      </c>
      <c r="X132" s="193">
        <f t="shared" si="86"/>
        <v>0</v>
      </c>
      <c r="Y132" s="193">
        <f t="shared" si="86"/>
        <v>0</v>
      </c>
      <c r="Z132" s="193">
        <f t="shared" si="86"/>
        <v>0</v>
      </c>
      <c r="AA132" s="193">
        <f t="shared" si="85"/>
        <v>0</v>
      </c>
      <c r="AB132" s="193">
        <f t="shared" si="85"/>
        <v>0</v>
      </c>
      <c r="AC132" s="193">
        <f t="shared" si="85"/>
        <v>0</v>
      </c>
      <c r="AD132" s="193">
        <f t="shared" si="85"/>
        <v>0</v>
      </c>
      <c r="AE132" s="193">
        <f t="shared" si="85"/>
        <v>0</v>
      </c>
      <c r="AF132" s="194">
        <f t="shared" si="85"/>
        <v>0</v>
      </c>
    </row>
    <row r="133" spans="1:32" ht="30">
      <c r="C133" s="208"/>
      <c r="D133" s="364" t="s">
        <v>99</v>
      </c>
      <c r="E133" s="195" t="s">
        <v>185</v>
      </c>
      <c r="F133" s="191">
        <v>2023</v>
      </c>
      <c r="G133" s="192" t="s">
        <v>2</v>
      </c>
      <c r="H133" s="192" t="s">
        <v>263</v>
      </c>
      <c r="I133" s="192" t="s">
        <v>197</v>
      </c>
      <c r="J133" s="193"/>
      <c r="K133" s="193">
        <f t="shared" si="84"/>
        <v>0</v>
      </c>
      <c r="L133" s="193">
        <f t="shared" si="85"/>
        <v>0</v>
      </c>
      <c r="M133" s="193">
        <f t="shared" si="85"/>
        <v>0</v>
      </c>
      <c r="N133" s="193">
        <f t="shared" si="85"/>
        <v>0</v>
      </c>
      <c r="O133" s="193">
        <f t="shared" si="85"/>
        <v>0</v>
      </c>
      <c r="P133" s="193">
        <f t="shared" si="85"/>
        <v>0</v>
      </c>
      <c r="Q133" s="193">
        <f t="shared" si="85"/>
        <v>0</v>
      </c>
      <c r="R133" s="193">
        <f t="shared" si="85"/>
        <v>0</v>
      </c>
      <c r="S133" s="193">
        <f t="shared" si="85"/>
        <v>0</v>
      </c>
      <c r="T133" s="193">
        <f t="shared" si="85"/>
        <v>0</v>
      </c>
      <c r="U133" s="193">
        <f t="shared" si="85"/>
        <v>0</v>
      </c>
      <c r="V133" s="193">
        <f t="shared" si="85"/>
        <v>0</v>
      </c>
      <c r="W133" s="193">
        <f t="shared" si="85"/>
        <v>0</v>
      </c>
      <c r="X133" s="193">
        <f t="shared" si="85"/>
        <v>0</v>
      </c>
      <c r="Y133" s="193">
        <f t="shared" si="85"/>
        <v>0</v>
      </c>
      <c r="Z133" s="193">
        <f t="shared" si="85"/>
        <v>0</v>
      </c>
      <c r="AA133" s="193">
        <f t="shared" si="85"/>
        <v>0</v>
      </c>
      <c r="AB133" s="193">
        <f t="shared" si="85"/>
        <v>0</v>
      </c>
      <c r="AC133" s="193">
        <f t="shared" si="85"/>
        <v>0</v>
      </c>
      <c r="AD133" s="193">
        <f t="shared" si="85"/>
        <v>0</v>
      </c>
      <c r="AE133" s="193">
        <f t="shared" si="85"/>
        <v>0</v>
      </c>
      <c r="AF133" s="194">
        <f t="shared" si="85"/>
        <v>0</v>
      </c>
    </row>
    <row r="134" spans="1:32" ht="45">
      <c r="C134" s="208"/>
      <c r="D134" s="364" t="s">
        <v>100</v>
      </c>
      <c r="E134" s="195" t="s">
        <v>186</v>
      </c>
      <c r="F134" s="191">
        <v>2023</v>
      </c>
      <c r="G134" s="192" t="s">
        <v>2</v>
      </c>
      <c r="H134" s="192" t="s">
        <v>263</v>
      </c>
      <c r="I134" s="192" t="s">
        <v>197</v>
      </c>
      <c r="J134" s="193"/>
      <c r="K134" s="193">
        <f t="shared" si="84"/>
        <v>0</v>
      </c>
      <c r="L134" s="193">
        <f t="shared" si="85"/>
        <v>0</v>
      </c>
      <c r="M134" s="193">
        <f t="shared" si="85"/>
        <v>0</v>
      </c>
      <c r="N134" s="193">
        <f t="shared" si="85"/>
        <v>0</v>
      </c>
      <c r="O134" s="193">
        <f t="shared" si="85"/>
        <v>0</v>
      </c>
      <c r="P134" s="193">
        <f t="shared" si="85"/>
        <v>0</v>
      </c>
      <c r="Q134" s="193">
        <f t="shared" si="85"/>
        <v>0</v>
      </c>
      <c r="R134" s="193">
        <f t="shared" si="85"/>
        <v>0</v>
      </c>
      <c r="S134" s="193">
        <f t="shared" si="85"/>
        <v>0</v>
      </c>
      <c r="T134" s="193">
        <f t="shared" si="85"/>
        <v>0</v>
      </c>
      <c r="U134" s="193">
        <f t="shared" si="85"/>
        <v>0</v>
      </c>
      <c r="V134" s="193">
        <f t="shared" si="85"/>
        <v>0</v>
      </c>
      <c r="W134" s="193">
        <f t="shared" si="85"/>
        <v>0</v>
      </c>
      <c r="X134" s="193">
        <f t="shared" si="85"/>
        <v>0</v>
      </c>
      <c r="Y134" s="193">
        <f t="shared" si="85"/>
        <v>0</v>
      </c>
      <c r="Z134" s="193">
        <f t="shared" si="85"/>
        <v>0</v>
      </c>
      <c r="AA134" s="193">
        <f t="shared" si="85"/>
        <v>0</v>
      </c>
      <c r="AB134" s="193">
        <f t="shared" si="85"/>
        <v>0</v>
      </c>
      <c r="AC134" s="193">
        <f t="shared" si="85"/>
        <v>0</v>
      </c>
      <c r="AD134" s="193">
        <f t="shared" si="85"/>
        <v>0</v>
      </c>
      <c r="AE134" s="193">
        <f t="shared" si="85"/>
        <v>0</v>
      </c>
      <c r="AF134" s="194">
        <f t="shared" si="85"/>
        <v>0</v>
      </c>
    </row>
    <row r="135" spans="1:32" ht="47.1" customHeight="1">
      <c r="C135" s="208"/>
      <c r="D135" s="364" t="s">
        <v>101</v>
      </c>
      <c r="E135" s="195" t="s">
        <v>187</v>
      </c>
      <c r="F135" s="191">
        <v>2024</v>
      </c>
      <c r="G135" s="192" t="s">
        <v>6</v>
      </c>
      <c r="H135" s="192" t="s">
        <v>188</v>
      </c>
      <c r="I135" s="192" t="s">
        <v>189</v>
      </c>
      <c r="J135" s="193"/>
      <c r="K135" s="193">
        <f t="shared" si="84"/>
        <v>0</v>
      </c>
      <c r="L135" s="193">
        <f t="shared" si="85"/>
        <v>0</v>
      </c>
      <c r="M135" s="193">
        <f t="shared" si="85"/>
        <v>0</v>
      </c>
      <c r="N135" s="193">
        <f t="shared" si="85"/>
        <v>0</v>
      </c>
      <c r="O135" s="193">
        <f t="shared" si="85"/>
        <v>0</v>
      </c>
      <c r="P135" s="193">
        <f t="shared" si="85"/>
        <v>0</v>
      </c>
      <c r="Q135" s="193">
        <f t="shared" si="85"/>
        <v>0</v>
      </c>
      <c r="R135" s="193">
        <f t="shared" si="85"/>
        <v>0</v>
      </c>
      <c r="S135" s="193">
        <f t="shared" si="85"/>
        <v>0</v>
      </c>
      <c r="T135" s="193">
        <f t="shared" si="85"/>
        <v>0</v>
      </c>
      <c r="U135" s="193">
        <f t="shared" si="85"/>
        <v>0</v>
      </c>
      <c r="V135" s="193">
        <f t="shared" si="85"/>
        <v>0</v>
      </c>
      <c r="W135" s="193">
        <f t="shared" si="85"/>
        <v>0</v>
      </c>
      <c r="X135" s="193">
        <f t="shared" si="85"/>
        <v>0</v>
      </c>
      <c r="Y135" s="193">
        <f t="shared" si="85"/>
        <v>0</v>
      </c>
      <c r="Z135" s="193">
        <f t="shared" si="85"/>
        <v>0</v>
      </c>
      <c r="AA135" s="193">
        <f t="shared" si="85"/>
        <v>0</v>
      </c>
      <c r="AB135" s="193">
        <f t="shared" si="85"/>
        <v>0</v>
      </c>
      <c r="AC135" s="193">
        <f t="shared" si="85"/>
        <v>0</v>
      </c>
      <c r="AD135" s="193">
        <f t="shared" si="85"/>
        <v>0</v>
      </c>
      <c r="AE135" s="193">
        <f t="shared" si="85"/>
        <v>0</v>
      </c>
      <c r="AF135" s="194">
        <f t="shared" si="85"/>
        <v>0</v>
      </c>
    </row>
    <row r="136" spans="1:32" ht="48" customHeight="1">
      <c r="C136" s="208"/>
      <c r="D136" s="364" t="s">
        <v>102</v>
      </c>
      <c r="E136" s="195" t="s">
        <v>190</v>
      </c>
      <c r="F136" s="191">
        <v>2023</v>
      </c>
      <c r="G136" s="192" t="s">
        <v>6</v>
      </c>
      <c r="H136" s="192" t="s">
        <v>191</v>
      </c>
      <c r="I136" s="192" t="s">
        <v>197</v>
      </c>
      <c r="J136" s="193"/>
      <c r="K136" s="193">
        <f t="shared" si="84"/>
        <v>0</v>
      </c>
      <c r="L136" s="193">
        <f t="shared" si="85"/>
        <v>0</v>
      </c>
      <c r="M136" s="193">
        <f t="shared" si="85"/>
        <v>0</v>
      </c>
      <c r="N136" s="193">
        <f t="shared" si="85"/>
        <v>0</v>
      </c>
      <c r="O136" s="193">
        <f t="shared" si="85"/>
        <v>0</v>
      </c>
      <c r="P136" s="193">
        <f t="shared" si="85"/>
        <v>0</v>
      </c>
      <c r="Q136" s="193">
        <f t="shared" si="85"/>
        <v>0</v>
      </c>
      <c r="R136" s="193">
        <f t="shared" si="85"/>
        <v>0</v>
      </c>
      <c r="S136" s="193">
        <f t="shared" si="85"/>
        <v>0</v>
      </c>
      <c r="T136" s="193">
        <f t="shared" si="85"/>
        <v>0</v>
      </c>
      <c r="U136" s="193">
        <f t="shared" si="85"/>
        <v>0</v>
      </c>
      <c r="V136" s="193">
        <f t="shared" si="85"/>
        <v>0</v>
      </c>
      <c r="W136" s="193">
        <f t="shared" si="85"/>
        <v>0</v>
      </c>
      <c r="X136" s="193">
        <f t="shared" si="85"/>
        <v>0</v>
      </c>
      <c r="Y136" s="193">
        <f t="shared" si="85"/>
        <v>0</v>
      </c>
      <c r="Z136" s="193">
        <f t="shared" si="85"/>
        <v>0</v>
      </c>
      <c r="AA136" s="193">
        <f t="shared" si="85"/>
        <v>0</v>
      </c>
      <c r="AB136" s="193">
        <f t="shared" si="85"/>
        <v>0</v>
      </c>
      <c r="AC136" s="193">
        <f t="shared" si="85"/>
        <v>0</v>
      </c>
      <c r="AD136" s="193">
        <f t="shared" si="85"/>
        <v>0</v>
      </c>
      <c r="AE136" s="193">
        <f t="shared" si="85"/>
        <v>0</v>
      </c>
      <c r="AF136" s="194">
        <f t="shared" si="85"/>
        <v>0</v>
      </c>
    </row>
    <row r="137" spans="1:32" ht="45">
      <c r="C137" s="208"/>
      <c r="D137" s="364" t="s">
        <v>103</v>
      </c>
      <c r="E137" s="195" t="s">
        <v>307</v>
      </c>
      <c r="F137" s="191">
        <v>2025</v>
      </c>
      <c r="G137" s="192" t="s">
        <v>6</v>
      </c>
      <c r="H137" s="192" t="s">
        <v>182</v>
      </c>
      <c r="I137" s="192" t="s">
        <v>270</v>
      </c>
      <c r="J137" s="193"/>
      <c r="K137" s="193">
        <f t="shared" si="84"/>
        <v>0</v>
      </c>
      <c r="L137" s="193">
        <f t="shared" si="85"/>
        <v>0</v>
      </c>
      <c r="M137" s="193">
        <f t="shared" si="85"/>
        <v>0</v>
      </c>
      <c r="N137" s="193">
        <f t="shared" si="85"/>
        <v>0</v>
      </c>
      <c r="O137" s="193">
        <f t="shared" si="85"/>
        <v>0</v>
      </c>
      <c r="P137" s="193">
        <f t="shared" si="85"/>
        <v>0</v>
      </c>
      <c r="Q137" s="193">
        <f t="shared" si="85"/>
        <v>0</v>
      </c>
      <c r="R137" s="193">
        <f t="shared" si="85"/>
        <v>0</v>
      </c>
      <c r="S137" s="193">
        <f t="shared" si="85"/>
        <v>0</v>
      </c>
      <c r="T137" s="193">
        <f t="shared" si="85"/>
        <v>0</v>
      </c>
      <c r="U137" s="193">
        <f t="shared" si="85"/>
        <v>0</v>
      </c>
      <c r="V137" s="193">
        <f t="shared" si="85"/>
        <v>0</v>
      </c>
      <c r="W137" s="193">
        <f t="shared" si="85"/>
        <v>0</v>
      </c>
      <c r="X137" s="193">
        <f t="shared" si="85"/>
        <v>0</v>
      </c>
      <c r="Y137" s="193">
        <f t="shared" si="85"/>
        <v>0</v>
      </c>
      <c r="Z137" s="193">
        <f t="shared" si="85"/>
        <v>0</v>
      </c>
      <c r="AA137" s="193">
        <f t="shared" si="85"/>
        <v>0</v>
      </c>
      <c r="AB137" s="193">
        <f t="shared" si="85"/>
        <v>0</v>
      </c>
      <c r="AC137" s="193">
        <f t="shared" si="85"/>
        <v>0</v>
      </c>
      <c r="AD137" s="193">
        <f t="shared" si="85"/>
        <v>0</v>
      </c>
      <c r="AE137" s="193">
        <f t="shared" si="85"/>
        <v>0</v>
      </c>
      <c r="AF137" s="194">
        <f t="shared" si="85"/>
        <v>0</v>
      </c>
    </row>
    <row r="138" spans="1:32" ht="30">
      <c r="C138" s="208"/>
      <c r="D138" s="364" t="s">
        <v>104</v>
      </c>
      <c r="E138" s="195" t="s">
        <v>306</v>
      </c>
      <c r="F138" s="191">
        <v>2025</v>
      </c>
      <c r="G138" s="192" t="s">
        <v>10</v>
      </c>
      <c r="H138" s="192" t="s">
        <v>297</v>
      </c>
      <c r="I138" s="192" t="s">
        <v>171</v>
      </c>
      <c r="J138" s="193"/>
      <c r="K138" s="193">
        <f t="shared" si="84"/>
        <v>0</v>
      </c>
      <c r="L138" s="193">
        <f t="shared" si="85"/>
        <v>0</v>
      </c>
      <c r="M138" s="193">
        <f t="shared" si="85"/>
        <v>0</v>
      </c>
      <c r="N138" s="193">
        <f t="shared" si="85"/>
        <v>0</v>
      </c>
      <c r="O138" s="193">
        <f t="shared" si="85"/>
        <v>0</v>
      </c>
      <c r="P138" s="193">
        <f t="shared" si="85"/>
        <v>0</v>
      </c>
      <c r="Q138" s="193">
        <f t="shared" si="85"/>
        <v>0</v>
      </c>
      <c r="R138" s="193">
        <f t="shared" si="85"/>
        <v>0</v>
      </c>
      <c r="S138" s="193">
        <f t="shared" si="85"/>
        <v>0</v>
      </c>
      <c r="T138" s="193">
        <f t="shared" si="85"/>
        <v>0</v>
      </c>
      <c r="U138" s="193">
        <f t="shared" si="85"/>
        <v>0</v>
      </c>
      <c r="V138" s="193">
        <f t="shared" si="85"/>
        <v>0</v>
      </c>
      <c r="W138" s="193">
        <f t="shared" si="85"/>
        <v>0</v>
      </c>
      <c r="X138" s="193">
        <f t="shared" si="85"/>
        <v>0</v>
      </c>
      <c r="Y138" s="193">
        <f t="shared" si="85"/>
        <v>0</v>
      </c>
      <c r="Z138" s="193">
        <f t="shared" si="85"/>
        <v>0</v>
      </c>
      <c r="AA138" s="193">
        <f t="shared" si="85"/>
        <v>0</v>
      </c>
      <c r="AB138" s="193">
        <f t="shared" si="85"/>
        <v>0</v>
      </c>
      <c r="AC138" s="193">
        <f t="shared" si="85"/>
        <v>0</v>
      </c>
      <c r="AD138" s="193">
        <f t="shared" si="85"/>
        <v>0</v>
      </c>
      <c r="AE138" s="193">
        <f t="shared" si="85"/>
        <v>0</v>
      </c>
      <c r="AF138" s="194">
        <f t="shared" si="85"/>
        <v>0</v>
      </c>
    </row>
    <row r="139" spans="1:32">
      <c r="C139" s="208"/>
      <c r="D139" s="364" t="s">
        <v>105</v>
      </c>
      <c r="E139" s="345"/>
      <c r="F139" s="191"/>
      <c r="G139" s="192"/>
      <c r="H139" s="192"/>
      <c r="I139" s="192"/>
      <c r="J139" s="193"/>
      <c r="K139" s="193">
        <f t="shared" si="84"/>
        <v>0</v>
      </c>
      <c r="L139" s="193">
        <f t="shared" si="85"/>
        <v>0</v>
      </c>
      <c r="M139" s="193">
        <f t="shared" si="85"/>
        <v>0</v>
      </c>
      <c r="N139" s="193">
        <f t="shared" si="85"/>
        <v>0</v>
      </c>
      <c r="O139" s="193">
        <f t="shared" si="85"/>
        <v>0</v>
      </c>
      <c r="P139" s="193">
        <f t="shared" si="85"/>
        <v>0</v>
      </c>
      <c r="Q139" s="193">
        <f t="shared" si="85"/>
        <v>0</v>
      </c>
      <c r="R139" s="193">
        <f t="shared" si="85"/>
        <v>0</v>
      </c>
      <c r="S139" s="193">
        <f t="shared" si="85"/>
        <v>0</v>
      </c>
      <c r="T139" s="193">
        <f t="shared" si="85"/>
        <v>0</v>
      </c>
      <c r="U139" s="193">
        <f t="shared" si="85"/>
        <v>0</v>
      </c>
      <c r="V139" s="193">
        <f t="shared" si="85"/>
        <v>0</v>
      </c>
      <c r="W139" s="193">
        <f t="shared" si="85"/>
        <v>0</v>
      </c>
      <c r="X139" s="193">
        <f t="shared" si="85"/>
        <v>0</v>
      </c>
      <c r="Y139" s="193">
        <f t="shared" si="85"/>
        <v>0</v>
      </c>
      <c r="Z139" s="193">
        <f t="shared" si="85"/>
        <v>0</v>
      </c>
      <c r="AA139" s="193">
        <f t="shared" si="85"/>
        <v>0</v>
      </c>
      <c r="AB139" s="193">
        <f t="shared" si="85"/>
        <v>0</v>
      </c>
      <c r="AC139" s="193">
        <f t="shared" si="85"/>
        <v>0</v>
      </c>
      <c r="AD139" s="193">
        <f t="shared" si="85"/>
        <v>0</v>
      </c>
      <c r="AE139" s="193">
        <f t="shared" si="85"/>
        <v>0</v>
      </c>
      <c r="AF139" s="194">
        <f t="shared" si="85"/>
        <v>0</v>
      </c>
    </row>
    <row r="140" spans="1:32">
      <c r="C140" s="208"/>
      <c r="D140" s="364" t="s">
        <v>106</v>
      </c>
      <c r="E140" s="345"/>
      <c r="F140" s="191"/>
      <c r="G140" s="192"/>
      <c r="H140" s="192"/>
      <c r="I140" s="192"/>
      <c r="J140" s="193"/>
      <c r="K140" s="193">
        <f t="shared" si="84"/>
        <v>0</v>
      </c>
      <c r="L140" s="193">
        <f t="shared" si="85"/>
        <v>0</v>
      </c>
      <c r="M140" s="193">
        <f t="shared" si="85"/>
        <v>0</v>
      </c>
      <c r="N140" s="193">
        <f t="shared" si="85"/>
        <v>0</v>
      </c>
      <c r="O140" s="193">
        <f t="shared" si="85"/>
        <v>0</v>
      </c>
      <c r="P140" s="193">
        <f t="shared" si="85"/>
        <v>0</v>
      </c>
      <c r="Q140" s="193">
        <f t="shared" si="85"/>
        <v>0</v>
      </c>
      <c r="R140" s="193">
        <f t="shared" si="85"/>
        <v>0</v>
      </c>
      <c r="S140" s="193">
        <f t="shared" si="85"/>
        <v>0</v>
      </c>
      <c r="T140" s="193">
        <f t="shared" si="85"/>
        <v>0</v>
      </c>
      <c r="U140" s="193">
        <f t="shared" si="85"/>
        <v>0</v>
      </c>
      <c r="V140" s="193">
        <f t="shared" si="85"/>
        <v>0</v>
      </c>
      <c r="W140" s="193">
        <f t="shared" si="85"/>
        <v>0</v>
      </c>
      <c r="X140" s="193">
        <f t="shared" si="85"/>
        <v>0</v>
      </c>
      <c r="Y140" s="193">
        <f t="shared" si="85"/>
        <v>0</v>
      </c>
      <c r="Z140" s="193">
        <f t="shared" si="85"/>
        <v>0</v>
      </c>
      <c r="AA140" s="193">
        <f t="shared" si="85"/>
        <v>0</v>
      </c>
      <c r="AB140" s="193">
        <f t="shared" si="85"/>
        <v>0</v>
      </c>
      <c r="AC140" s="193">
        <f t="shared" si="85"/>
        <v>0</v>
      </c>
      <c r="AD140" s="193">
        <f t="shared" si="85"/>
        <v>0</v>
      </c>
      <c r="AE140" s="193">
        <f t="shared" si="85"/>
        <v>0</v>
      </c>
      <c r="AF140" s="194">
        <f t="shared" si="85"/>
        <v>0</v>
      </c>
    </row>
    <row r="141" spans="1:32">
      <c r="C141" s="208"/>
      <c r="D141" s="364" t="s">
        <v>107</v>
      </c>
      <c r="E141" s="345"/>
      <c r="F141" s="191"/>
      <c r="G141" s="192"/>
      <c r="H141" s="192"/>
      <c r="I141" s="192"/>
      <c r="J141" s="193"/>
      <c r="K141" s="193">
        <f t="shared" si="84"/>
        <v>0</v>
      </c>
      <c r="L141" s="193">
        <f t="shared" si="85"/>
        <v>0</v>
      </c>
      <c r="M141" s="193">
        <f t="shared" si="85"/>
        <v>0</v>
      </c>
      <c r="N141" s="193">
        <f t="shared" si="85"/>
        <v>0</v>
      </c>
      <c r="O141" s="193">
        <f t="shared" si="85"/>
        <v>0</v>
      </c>
      <c r="P141" s="193">
        <f t="shared" si="85"/>
        <v>0</v>
      </c>
      <c r="Q141" s="193">
        <f t="shared" si="85"/>
        <v>0</v>
      </c>
      <c r="R141" s="193">
        <f t="shared" si="85"/>
        <v>0</v>
      </c>
      <c r="S141" s="193">
        <f t="shared" si="85"/>
        <v>0</v>
      </c>
      <c r="T141" s="193">
        <f t="shared" si="85"/>
        <v>0</v>
      </c>
      <c r="U141" s="193">
        <f t="shared" si="85"/>
        <v>0</v>
      </c>
      <c r="V141" s="193">
        <f t="shared" si="85"/>
        <v>0</v>
      </c>
      <c r="W141" s="193">
        <f t="shared" si="85"/>
        <v>0</v>
      </c>
      <c r="X141" s="193">
        <f t="shared" si="85"/>
        <v>0</v>
      </c>
      <c r="Y141" s="193">
        <f t="shared" si="85"/>
        <v>0</v>
      </c>
      <c r="Z141" s="193">
        <f t="shared" si="85"/>
        <v>0</v>
      </c>
      <c r="AA141" s="193">
        <f t="shared" si="85"/>
        <v>0</v>
      </c>
      <c r="AB141" s="193">
        <f t="shared" si="85"/>
        <v>0</v>
      </c>
      <c r="AC141" s="193">
        <f t="shared" si="85"/>
        <v>0</v>
      </c>
      <c r="AD141" s="193">
        <f t="shared" si="85"/>
        <v>0</v>
      </c>
      <c r="AE141" s="193">
        <f t="shared" si="85"/>
        <v>0</v>
      </c>
      <c r="AF141" s="194">
        <f t="shared" si="85"/>
        <v>0</v>
      </c>
    </row>
    <row r="142" spans="1:32">
      <c r="C142" s="208"/>
      <c r="D142" s="365" t="s">
        <v>108</v>
      </c>
      <c r="E142" s="366"/>
      <c r="F142" s="191"/>
      <c r="G142" s="191"/>
      <c r="H142" s="191"/>
      <c r="I142" s="191"/>
      <c r="J142" s="199"/>
      <c r="K142" s="199">
        <f t="shared" si="84"/>
        <v>0</v>
      </c>
      <c r="L142" s="199">
        <f t="shared" si="85"/>
        <v>0</v>
      </c>
      <c r="M142" s="199">
        <f t="shared" si="85"/>
        <v>0</v>
      </c>
      <c r="N142" s="199">
        <f t="shared" si="85"/>
        <v>0</v>
      </c>
      <c r="O142" s="199">
        <f t="shared" si="85"/>
        <v>0</v>
      </c>
      <c r="P142" s="199">
        <f t="shared" si="85"/>
        <v>0</v>
      </c>
      <c r="Q142" s="199">
        <f t="shared" si="85"/>
        <v>0</v>
      </c>
      <c r="R142" s="199">
        <f t="shared" si="85"/>
        <v>0</v>
      </c>
      <c r="S142" s="199">
        <f t="shared" si="85"/>
        <v>0</v>
      </c>
      <c r="T142" s="199">
        <f t="shared" si="85"/>
        <v>0</v>
      </c>
      <c r="U142" s="199">
        <f t="shared" si="85"/>
        <v>0</v>
      </c>
      <c r="V142" s="199">
        <f t="shared" si="85"/>
        <v>0</v>
      </c>
      <c r="W142" s="199">
        <f t="shared" si="85"/>
        <v>0</v>
      </c>
      <c r="X142" s="199">
        <f t="shared" si="85"/>
        <v>0</v>
      </c>
      <c r="Y142" s="199">
        <f t="shared" si="85"/>
        <v>0</v>
      </c>
      <c r="Z142" s="199">
        <f t="shared" si="85"/>
        <v>0</v>
      </c>
      <c r="AA142" s="199">
        <f t="shared" si="85"/>
        <v>0</v>
      </c>
      <c r="AB142" s="199">
        <f t="shared" si="85"/>
        <v>0</v>
      </c>
      <c r="AC142" s="199">
        <f t="shared" si="85"/>
        <v>0</v>
      </c>
      <c r="AD142" s="199">
        <f t="shared" si="85"/>
        <v>0</v>
      </c>
      <c r="AE142" s="199">
        <f t="shared" si="85"/>
        <v>0</v>
      </c>
      <c r="AF142" s="200">
        <f t="shared" si="85"/>
        <v>0</v>
      </c>
    </row>
    <row r="143" spans="1:32" s="202" customFormat="1" ht="10.35" customHeight="1">
      <c r="A143" s="201"/>
      <c r="B143" s="201"/>
      <c r="C143" s="208"/>
      <c r="D143" s="347"/>
      <c r="E143" s="348"/>
      <c r="F143" s="349"/>
      <c r="G143" s="349"/>
      <c r="H143" s="349"/>
      <c r="I143" s="349"/>
      <c r="J143" s="350"/>
      <c r="K143" s="350"/>
      <c r="L143" s="350"/>
      <c r="M143" s="351"/>
      <c r="N143" s="351"/>
      <c r="O143" s="351"/>
      <c r="P143" s="351"/>
      <c r="Q143" s="351"/>
      <c r="R143" s="351"/>
      <c r="S143" s="351"/>
      <c r="T143" s="351"/>
      <c r="U143" s="351"/>
      <c r="V143" s="351"/>
      <c r="W143" s="351"/>
      <c r="X143" s="351"/>
      <c r="Y143" s="351"/>
      <c r="Z143" s="351"/>
      <c r="AA143" s="351"/>
      <c r="AB143" s="351"/>
      <c r="AC143" s="351"/>
      <c r="AD143" s="351"/>
      <c r="AE143" s="351"/>
      <c r="AF143" s="352"/>
    </row>
    <row r="144" spans="1:32" ht="30" customHeight="1">
      <c r="C144" s="208"/>
      <c r="D144" s="367"/>
      <c r="E144" s="368" t="s">
        <v>109</v>
      </c>
      <c r="F144" s="369"/>
      <c r="G144" s="370"/>
      <c r="H144" s="369"/>
      <c r="I144" s="371"/>
      <c r="J144" s="372" t="s">
        <v>249</v>
      </c>
      <c r="K144" s="369"/>
      <c r="L144" s="373"/>
      <c r="M144" s="374"/>
      <c r="N144" s="375"/>
      <c r="O144" s="375"/>
      <c r="P144" s="375"/>
      <c r="Q144" s="375"/>
      <c r="R144" s="375"/>
      <c r="S144" s="375"/>
      <c r="T144" s="375"/>
      <c r="U144" s="375"/>
      <c r="V144" s="375"/>
      <c r="W144" s="375"/>
      <c r="X144" s="375"/>
      <c r="Y144" s="375"/>
      <c r="Z144" s="375"/>
      <c r="AA144" s="375"/>
      <c r="AB144" s="375"/>
      <c r="AC144" s="375"/>
      <c r="AD144" s="375"/>
      <c r="AE144" s="375"/>
      <c r="AF144" s="376"/>
    </row>
    <row r="145" spans="1:32" ht="50.1" customHeight="1">
      <c r="C145" s="208"/>
      <c r="D145" s="178" t="s">
        <v>23</v>
      </c>
      <c r="E145" s="179" t="s">
        <v>24</v>
      </c>
      <c r="F145" s="180" t="s">
        <v>250</v>
      </c>
      <c r="G145" s="180" t="s">
        <v>25</v>
      </c>
      <c r="H145" s="180" t="s">
        <v>26</v>
      </c>
      <c r="I145" s="180" t="s">
        <v>27</v>
      </c>
      <c r="J145" s="180">
        <f>J$17</f>
        <v>2023</v>
      </c>
      <c r="K145" s="180">
        <f t="shared" ref="K145:AF145" si="87">K$17</f>
        <v>2024</v>
      </c>
      <c r="L145" s="180">
        <f t="shared" si="87"/>
        <v>2025</v>
      </c>
      <c r="M145" s="180">
        <f t="shared" si="87"/>
        <v>2026</v>
      </c>
      <c r="N145" s="180">
        <f t="shared" si="87"/>
        <v>2027</v>
      </c>
      <c r="O145" s="180">
        <f t="shared" si="87"/>
        <v>2028</v>
      </c>
      <c r="P145" s="180">
        <f t="shared" si="87"/>
        <v>2029</v>
      </c>
      <c r="Q145" s="180">
        <f t="shared" si="87"/>
        <v>2030</v>
      </c>
      <c r="R145" s="180">
        <f t="shared" si="87"/>
        <v>2031</v>
      </c>
      <c r="S145" s="180">
        <f t="shared" si="87"/>
        <v>2032</v>
      </c>
      <c r="T145" s="180">
        <f t="shared" si="87"/>
        <v>2033</v>
      </c>
      <c r="U145" s="180">
        <f t="shared" si="87"/>
        <v>2034</v>
      </c>
      <c r="V145" s="180">
        <f t="shared" si="87"/>
        <v>2035</v>
      </c>
      <c r="W145" s="180">
        <f t="shared" si="87"/>
        <v>2036</v>
      </c>
      <c r="X145" s="180">
        <f t="shared" si="87"/>
        <v>2037</v>
      </c>
      <c r="Y145" s="180">
        <f t="shared" si="87"/>
        <v>2038</v>
      </c>
      <c r="Z145" s="180">
        <f t="shared" si="87"/>
        <v>2039</v>
      </c>
      <c r="AA145" s="180">
        <f t="shared" si="87"/>
        <v>2040</v>
      </c>
      <c r="AB145" s="180">
        <f t="shared" si="87"/>
        <v>2041</v>
      </c>
      <c r="AC145" s="180">
        <f t="shared" si="87"/>
        <v>2042</v>
      </c>
      <c r="AD145" s="180">
        <f t="shared" si="87"/>
        <v>2043</v>
      </c>
      <c r="AE145" s="180">
        <f t="shared" si="87"/>
        <v>2044</v>
      </c>
      <c r="AF145" s="181">
        <f t="shared" si="87"/>
        <v>2045</v>
      </c>
    </row>
    <row r="146" spans="1:32" ht="20.100000000000001" customHeight="1">
      <c r="C146" s="208"/>
      <c r="D146" s="182"/>
      <c r="E146" s="183" t="s">
        <v>96</v>
      </c>
      <c r="F146" s="184"/>
      <c r="G146" s="185"/>
      <c r="H146" s="184"/>
      <c r="I146" s="186" t="s">
        <v>28</v>
      </c>
      <c r="J146" s="187">
        <f t="shared" ref="J146:AF146" si="88">SUM(J147:J158)</f>
        <v>0</v>
      </c>
      <c r="K146" s="187">
        <f t="shared" si="88"/>
        <v>0</v>
      </c>
      <c r="L146" s="187">
        <f t="shared" si="88"/>
        <v>0</v>
      </c>
      <c r="M146" s="187">
        <f t="shared" si="88"/>
        <v>0</v>
      </c>
      <c r="N146" s="187">
        <f t="shared" si="88"/>
        <v>0</v>
      </c>
      <c r="O146" s="187">
        <f t="shared" si="88"/>
        <v>0</v>
      </c>
      <c r="P146" s="187">
        <f t="shared" si="88"/>
        <v>0</v>
      </c>
      <c r="Q146" s="187">
        <f t="shared" si="88"/>
        <v>0</v>
      </c>
      <c r="R146" s="187">
        <f t="shared" si="88"/>
        <v>0</v>
      </c>
      <c r="S146" s="187">
        <f t="shared" si="88"/>
        <v>0</v>
      </c>
      <c r="T146" s="187">
        <f t="shared" si="88"/>
        <v>0</v>
      </c>
      <c r="U146" s="187">
        <f t="shared" si="88"/>
        <v>0</v>
      </c>
      <c r="V146" s="187">
        <f t="shared" si="88"/>
        <v>0</v>
      </c>
      <c r="W146" s="187">
        <f t="shared" si="88"/>
        <v>0</v>
      </c>
      <c r="X146" s="187">
        <f t="shared" si="88"/>
        <v>0</v>
      </c>
      <c r="Y146" s="187">
        <f t="shared" si="88"/>
        <v>0</v>
      </c>
      <c r="Z146" s="187">
        <f t="shared" si="88"/>
        <v>0</v>
      </c>
      <c r="AA146" s="187">
        <f t="shared" si="88"/>
        <v>0</v>
      </c>
      <c r="AB146" s="187">
        <f t="shared" si="88"/>
        <v>0</v>
      </c>
      <c r="AC146" s="187">
        <f t="shared" si="88"/>
        <v>0</v>
      </c>
      <c r="AD146" s="187">
        <f t="shared" si="88"/>
        <v>0</v>
      </c>
      <c r="AE146" s="187">
        <f t="shared" si="88"/>
        <v>0</v>
      </c>
      <c r="AF146" s="188">
        <f t="shared" si="88"/>
        <v>0</v>
      </c>
    </row>
    <row r="147" spans="1:32" ht="30">
      <c r="C147" s="208"/>
      <c r="D147" s="377" t="s">
        <v>110</v>
      </c>
      <c r="E147" s="195" t="s">
        <v>192</v>
      </c>
      <c r="F147" s="191">
        <v>2021</v>
      </c>
      <c r="G147" s="191" t="s">
        <v>5</v>
      </c>
      <c r="H147" s="192" t="s">
        <v>298</v>
      </c>
      <c r="I147" s="192" t="s">
        <v>180</v>
      </c>
      <c r="J147" s="193"/>
      <c r="K147" s="193">
        <f t="shared" ref="K147:K158" si="89">J147</f>
        <v>0</v>
      </c>
      <c r="L147" s="193">
        <f t="shared" ref="L147:AF158" si="90">K147</f>
        <v>0</v>
      </c>
      <c r="M147" s="193">
        <f t="shared" si="90"/>
        <v>0</v>
      </c>
      <c r="N147" s="193">
        <f t="shared" si="90"/>
        <v>0</v>
      </c>
      <c r="O147" s="193">
        <f t="shared" si="90"/>
        <v>0</v>
      </c>
      <c r="P147" s="193">
        <f t="shared" si="90"/>
        <v>0</v>
      </c>
      <c r="Q147" s="193">
        <f t="shared" si="90"/>
        <v>0</v>
      </c>
      <c r="R147" s="193">
        <f t="shared" si="90"/>
        <v>0</v>
      </c>
      <c r="S147" s="193">
        <f t="shared" si="90"/>
        <v>0</v>
      </c>
      <c r="T147" s="193">
        <f t="shared" si="90"/>
        <v>0</v>
      </c>
      <c r="U147" s="193">
        <f t="shared" si="90"/>
        <v>0</v>
      </c>
      <c r="V147" s="193">
        <f t="shared" si="90"/>
        <v>0</v>
      </c>
      <c r="W147" s="193">
        <f t="shared" si="90"/>
        <v>0</v>
      </c>
      <c r="X147" s="193">
        <f t="shared" si="90"/>
        <v>0</v>
      </c>
      <c r="Y147" s="193">
        <f t="shared" si="90"/>
        <v>0</v>
      </c>
      <c r="Z147" s="193">
        <f t="shared" si="90"/>
        <v>0</v>
      </c>
      <c r="AA147" s="193">
        <f t="shared" si="90"/>
        <v>0</v>
      </c>
      <c r="AB147" s="193">
        <f t="shared" si="90"/>
        <v>0</v>
      </c>
      <c r="AC147" s="193">
        <f t="shared" si="90"/>
        <v>0</v>
      </c>
      <c r="AD147" s="193">
        <f t="shared" si="90"/>
        <v>0</v>
      </c>
      <c r="AE147" s="193">
        <f t="shared" si="90"/>
        <v>0</v>
      </c>
      <c r="AF147" s="194">
        <f t="shared" si="90"/>
        <v>0</v>
      </c>
    </row>
    <row r="148" spans="1:32" ht="45">
      <c r="C148" s="208"/>
      <c r="D148" s="377" t="s">
        <v>111</v>
      </c>
      <c r="E148" s="195" t="s">
        <v>193</v>
      </c>
      <c r="F148" s="191">
        <v>2021</v>
      </c>
      <c r="G148" s="192" t="s">
        <v>5</v>
      </c>
      <c r="H148" s="192" t="s">
        <v>299</v>
      </c>
      <c r="I148" s="192" t="s">
        <v>194</v>
      </c>
      <c r="J148" s="193"/>
      <c r="K148" s="193">
        <f t="shared" si="89"/>
        <v>0</v>
      </c>
      <c r="L148" s="193">
        <f t="shared" ref="L148:Z148" si="91">K148</f>
        <v>0</v>
      </c>
      <c r="M148" s="193">
        <f t="shared" si="91"/>
        <v>0</v>
      </c>
      <c r="N148" s="193">
        <f t="shared" si="91"/>
        <v>0</v>
      </c>
      <c r="O148" s="193">
        <f t="shared" si="91"/>
        <v>0</v>
      </c>
      <c r="P148" s="193">
        <f t="shared" si="91"/>
        <v>0</v>
      </c>
      <c r="Q148" s="193">
        <f t="shared" si="91"/>
        <v>0</v>
      </c>
      <c r="R148" s="193">
        <f t="shared" si="91"/>
        <v>0</v>
      </c>
      <c r="S148" s="193">
        <f t="shared" si="91"/>
        <v>0</v>
      </c>
      <c r="T148" s="193">
        <f t="shared" si="91"/>
        <v>0</v>
      </c>
      <c r="U148" s="193">
        <f t="shared" si="91"/>
        <v>0</v>
      </c>
      <c r="V148" s="193">
        <f t="shared" si="91"/>
        <v>0</v>
      </c>
      <c r="W148" s="193">
        <f t="shared" si="91"/>
        <v>0</v>
      </c>
      <c r="X148" s="193">
        <f t="shared" si="91"/>
        <v>0</v>
      </c>
      <c r="Y148" s="193">
        <f t="shared" si="91"/>
        <v>0</v>
      </c>
      <c r="Z148" s="193">
        <f t="shared" si="91"/>
        <v>0</v>
      </c>
      <c r="AA148" s="193">
        <f t="shared" si="90"/>
        <v>0</v>
      </c>
      <c r="AB148" s="193">
        <f t="shared" si="90"/>
        <v>0</v>
      </c>
      <c r="AC148" s="193">
        <f t="shared" si="90"/>
        <v>0</v>
      </c>
      <c r="AD148" s="193">
        <f t="shared" si="90"/>
        <v>0</v>
      </c>
      <c r="AE148" s="193">
        <f t="shared" si="90"/>
        <v>0</v>
      </c>
      <c r="AF148" s="194">
        <f t="shared" si="90"/>
        <v>0</v>
      </c>
    </row>
    <row r="149" spans="1:32" ht="30">
      <c r="C149" s="208"/>
      <c r="D149" s="377" t="s">
        <v>112</v>
      </c>
      <c r="E149" s="195" t="s">
        <v>320</v>
      </c>
      <c r="F149" s="191">
        <v>2030</v>
      </c>
      <c r="G149" s="192" t="s">
        <v>0</v>
      </c>
      <c r="H149" s="192" t="s">
        <v>182</v>
      </c>
      <c r="I149" s="192" t="s">
        <v>211</v>
      </c>
      <c r="J149" s="193"/>
      <c r="K149" s="193">
        <f t="shared" si="89"/>
        <v>0</v>
      </c>
      <c r="L149" s="193">
        <f t="shared" si="90"/>
        <v>0</v>
      </c>
      <c r="M149" s="193">
        <f t="shared" si="90"/>
        <v>0</v>
      </c>
      <c r="N149" s="193">
        <f t="shared" si="90"/>
        <v>0</v>
      </c>
      <c r="O149" s="193">
        <f t="shared" si="90"/>
        <v>0</v>
      </c>
      <c r="P149" s="193">
        <f t="shared" si="90"/>
        <v>0</v>
      </c>
      <c r="Q149" s="193">
        <f t="shared" si="90"/>
        <v>0</v>
      </c>
      <c r="R149" s="193">
        <f t="shared" si="90"/>
        <v>0</v>
      </c>
      <c r="S149" s="193">
        <f t="shared" si="90"/>
        <v>0</v>
      </c>
      <c r="T149" s="193">
        <f t="shared" si="90"/>
        <v>0</v>
      </c>
      <c r="U149" s="193">
        <f t="shared" si="90"/>
        <v>0</v>
      </c>
      <c r="V149" s="193">
        <f t="shared" si="90"/>
        <v>0</v>
      </c>
      <c r="W149" s="193">
        <f t="shared" si="90"/>
        <v>0</v>
      </c>
      <c r="X149" s="193">
        <f t="shared" si="90"/>
        <v>0</v>
      </c>
      <c r="Y149" s="193">
        <f t="shared" si="90"/>
        <v>0</v>
      </c>
      <c r="Z149" s="193">
        <f t="shared" si="90"/>
        <v>0</v>
      </c>
      <c r="AA149" s="193">
        <f t="shared" si="90"/>
        <v>0</v>
      </c>
      <c r="AB149" s="193">
        <f t="shared" si="90"/>
        <v>0</v>
      </c>
      <c r="AC149" s="193">
        <f t="shared" si="90"/>
        <v>0</v>
      </c>
      <c r="AD149" s="193">
        <f t="shared" si="90"/>
        <v>0</v>
      </c>
      <c r="AE149" s="193">
        <f t="shared" si="90"/>
        <v>0</v>
      </c>
      <c r="AF149" s="194">
        <f t="shared" si="90"/>
        <v>0</v>
      </c>
    </row>
    <row r="150" spans="1:32" ht="30">
      <c r="C150" s="208"/>
      <c r="D150" s="377" t="s">
        <v>113</v>
      </c>
      <c r="E150" s="386" t="s">
        <v>195</v>
      </c>
      <c r="F150" s="191">
        <v>2028</v>
      </c>
      <c r="G150" s="192" t="s">
        <v>13</v>
      </c>
      <c r="H150" s="192" t="s">
        <v>262</v>
      </c>
      <c r="I150" s="192" t="s">
        <v>180</v>
      </c>
      <c r="J150" s="193"/>
      <c r="K150" s="193">
        <f t="shared" si="89"/>
        <v>0</v>
      </c>
      <c r="L150" s="193">
        <f t="shared" si="90"/>
        <v>0</v>
      </c>
      <c r="M150" s="193">
        <f t="shared" si="90"/>
        <v>0</v>
      </c>
      <c r="N150" s="193">
        <f t="shared" si="90"/>
        <v>0</v>
      </c>
      <c r="O150" s="193">
        <f t="shared" si="90"/>
        <v>0</v>
      </c>
      <c r="P150" s="193">
        <f t="shared" si="90"/>
        <v>0</v>
      </c>
      <c r="Q150" s="193">
        <f t="shared" si="90"/>
        <v>0</v>
      </c>
      <c r="R150" s="193">
        <f t="shared" si="90"/>
        <v>0</v>
      </c>
      <c r="S150" s="193">
        <f t="shared" si="90"/>
        <v>0</v>
      </c>
      <c r="T150" s="193">
        <f t="shared" si="90"/>
        <v>0</v>
      </c>
      <c r="U150" s="193">
        <f t="shared" si="90"/>
        <v>0</v>
      </c>
      <c r="V150" s="193">
        <f t="shared" si="90"/>
        <v>0</v>
      </c>
      <c r="W150" s="193">
        <f t="shared" si="90"/>
        <v>0</v>
      </c>
      <c r="X150" s="193">
        <f t="shared" si="90"/>
        <v>0</v>
      </c>
      <c r="Y150" s="193">
        <f t="shared" si="90"/>
        <v>0</v>
      </c>
      <c r="Z150" s="193">
        <f t="shared" si="90"/>
        <v>0</v>
      </c>
      <c r="AA150" s="193">
        <f t="shared" si="90"/>
        <v>0</v>
      </c>
      <c r="AB150" s="193">
        <f t="shared" si="90"/>
        <v>0</v>
      </c>
      <c r="AC150" s="193">
        <f t="shared" si="90"/>
        <v>0</v>
      </c>
      <c r="AD150" s="193">
        <f t="shared" si="90"/>
        <v>0</v>
      </c>
      <c r="AE150" s="193">
        <f t="shared" si="90"/>
        <v>0</v>
      </c>
      <c r="AF150" s="194">
        <f t="shared" si="90"/>
        <v>0</v>
      </c>
    </row>
    <row r="151" spans="1:32" ht="30">
      <c r="C151" s="208"/>
      <c r="D151" s="377" t="s">
        <v>114</v>
      </c>
      <c r="E151" s="386" t="s">
        <v>196</v>
      </c>
      <c r="F151" s="191">
        <v>2024</v>
      </c>
      <c r="G151" s="192" t="s">
        <v>13</v>
      </c>
      <c r="H151" s="192" t="s">
        <v>319</v>
      </c>
      <c r="I151" s="192" t="s">
        <v>180</v>
      </c>
      <c r="J151" s="193"/>
      <c r="K151" s="193">
        <f t="shared" si="89"/>
        <v>0</v>
      </c>
      <c r="L151" s="193">
        <f t="shared" si="90"/>
        <v>0</v>
      </c>
      <c r="M151" s="193">
        <f t="shared" si="90"/>
        <v>0</v>
      </c>
      <c r="N151" s="193">
        <f t="shared" si="90"/>
        <v>0</v>
      </c>
      <c r="O151" s="193">
        <f t="shared" si="90"/>
        <v>0</v>
      </c>
      <c r="P151" s="193">
        <f t="shared" si="90"/>
        <v>0</v>
      </c>
      <c r="Q151" s="193">
        <f t="shared" si="90"/>
        <v>0</v>
      </c>
      <c r="R151" s="193">
        <f t="shared" si="90"/>
        <v>0</v>
      </c>
      <c r="S151" s="193">
        <f t="shared" si="90"/>
        <v>0</v>
      </c>
      <c r="T151" s="193">
        <f t="shared" si="90"/>
        <v>0</v>
      </c>
      <c r="U151" s="193">
        <f t="shared" si="90"/>
        <v>0</v>
      </c>
      <c r="V151" s="193">
        <f t="shared" si="90"/>
        <v>0</v>
      </c>
      <c r="W151" s="193">
        <f t="shared" si="90"/>
        <v>0</v>
      </c>
      <c r="X151" s="193">
        <f t="shared" si="90"/>
        <v>0</v>
      </c>
      <c r="Y151" s="193">
        <f t="shared" si="90"/>
        <v>0</v>
      </c>
      <c r="Z151" s="193">
        <f t="shared" si="90"/>
        <v>0</v>
      </c>
      <c r="AA151" s="193">
        <f t="shared" si="90"/>
        <v>0</v>
      </c>
      <c r="AB151" s="193">
        <f t="shared" si="90"/>
        <v>0</v>
      </c>
      <c r="AC151" s="193">
        <f t="shared" si="90"/>
        <v>0</v>
      </c>
      <c r="AD151" s="193">
        <f t="shared" si="90"/>
        <v>0</v>
      </c>
      <c r="AE151" s="193">
        <f t="shared" si="90"/>
        <v>0</v>
      </c>
      <c r="AF151" s="194">
        <f t="shared" si="90"/>
        <v>0</v>
      </c>
    </row>
    <row r="152" spans="1:32" ht="30">
      <c r="C152" s="208"/>
      <c r="D152" s="377" t="s">
        <v>115</v>
      </c>
      <c r="E152" s="195" t="s">
        <v>321</v>
      </c>
      <c r="F152" s="191">
        <v>2030</v>
      </c>
      <c r="G152" s="192" t="s">
        <v>0</v>
      </c>
      <c r="H152" s="192" t="s">
        <v>283</v>
      </c>
      <c r="I152" s="192" t="s">
        <v>286</v>
      </c>
      <c r="J152" s="193"/>
      <c r="K152" s="193">
        <f t="shared" si="89"/>
        <v>0</v>
      </c>
      <c r="L152" s="193">
        <f t="shared" si="90"/>
        <v>0</v>
      </c>
      <c r="M152" s="193">
        <f t="shared" si="90"/>
        <v>0</v>
      </c>
      <c r="N152" s="193">
        <f t="shared" si="90"/>
        <v>0</v>
      </c>
      <c r="O152" s="193">
        <f t="shared" si="90"/>
        <v>0</v>
      </c>
      <c r="P152" s="193">
        <f t="shared" si="90"/>
        <v>0</v>
      </c>
      <c r="Q152" s="193">
        <f t="shared" si="90"/>
        <v>0</v>
      </c>
      <c r="R152" s="193">
        <f t="shared" si="90"/>
        <v>0</v>
      </c>
      <c r="S152" s="193">
        <f t="shared" si="90"/>
        <v>0</v>
      </c>
      <c r="T152" s="193">
        <f t="shared" si="90"/>
        <v>0</v>
      </c>
      <c r="U152" s="193">
        <f t="shared" si="90"/>
        <v>0</v>
      </c>
      <c r="V152" s="193">
        <f t="shared" si="90"/>
        <v>0</v>
      </c>
      <c r="W152" s="193">
        <f t="shared" si="90"/>
        <v>0</v>
      </c>
      <c r="X152" s="193">
        <f t="shared" si="90"/>
        <v>0</v>
      </c>
      <c r="Y152" s="193">
        <f t="shared" si="90"/>
        <v>0</v>
      </c>
      <c r="Z152" s="193">
        <f t="shared" si="90"/>
        <v>0</v>
      </c>
      <c r="AA152" s="193">
        <f t="shared" si="90"/>
        <v>0</v>
      </c>
      <c r="AB152" s="193">
        <f t="shared" si="90"/>
        <v>0</v>
      </c>
      <c r="AC152" s="193">
        <f t="shared" si="90"/>
        <v>0</v>
      </c>
      <c r="AD152" s="193">
        <f t="shared" si="90"/>
        <v>0</v>
      </c>
      <c r="AE152" s="193">
        <f t="shared" si="90"/>
        <v>0</v>
      </c>
      <c r="AF152" s="194">
        <f t="shared" si="90"/>
        <v>0</v>
      </c>
    </row>
    <row r="153" spans="1:32">
      <c r="C153" s="208"/>
      <c r="D153" s="377" t="s">
        <v>116</v>
      </c>
      <c r="E153" s="196"/>
      <c r="F153" s="191"/>
      <c r="G153" s="192"/>
      <c r="H153" s="192"/>
      <c r="I153" s="192"/>
      <c r="J153" s="193"/>
      <c r="K153" s="193">
        <f t="shared" si="89"/>
        <v>0</v>
      </c>
      <c r="L153" s="193">
        <f t="shared" si="90"/>
        <v>0</v>
      </c>
      <c r="M153" s="193">
        <f t="shared" si="90"/>
        <v>0</v>
      </c>
      <c r="N153" s="193">
        <f t="shared" si="90"/>
        <v>0</v>
      </c>
      <c r="O153" s="193">
        <f t="shared" si="90"/>
        <v>0</v>
      </c>
      <c r="P153" s="193">
        <f t="shared" si="90"/>
        <v>0</v>
      </c>
      <c r="Q153" s="193">
        <f t="shared" si="90"/>
        <v>0</v>
      </c>
      <c r="R153" s="193">
        <f t="shared" si="90"/>
        <v>0</v>
      </c>
      <c r="S153" s="193">
        <f t="shared" si="90"/>
        <v>0</v>
      </c>
      <c r="T153" s="193">
        <f t="shared" si="90"/>
        <v>0</v>
      </c>
      <c r="U153" s="193">
        <f t="shared" si="90"/>
        <v>0</v>
      </c>
      <c r="V153" s="193">
        <f t="shared" si="90"/>
        <v>0</v>
      </c>
      <c r="W153" s="193">
        <f t="shared" si="90"/>
        <v>0</v>
      </c>
      <c r="X153" s="193">
        <f t="shared" si="90"/>
        <v>0</v>
      </c>
      <c r="Y153" s="193">
        <f t="shared" si="90"/>
        <v>0</v>
      </c>
      <c r="Z153" s="193">
        <f t="shared" si="90"/>
        <v>0</v>
      </c>
      <c r="AA153" s="193">
        <f t="shared" si="90"/>
        <v>0</v>
      </c>
      <c r="AB153" s="193">
        <f t="shared" si="90"/>
        <v>0</v>
      </c>
      <c r="AC153" s="193">
        <f t="shared" si="90"/>
        <v>0</v>
      </c>
      <c r="AD153" s="193">
        <f t="shared" si="90"/>
        <v>0</v>
      </c>
      <c r="AE153" s="193">
        <f t="shared" si="90"/>
        <v>0</v>
      </c>
      <c r="AF153" s="194">
        <f t="shared" si="90"/>
        <v>0</v>
      </c>
    </row>
    <row r="154" spans="1:32">
      <c r="C154" s="208"/>
      <c r="D154" s="377" t="s">
        <v>117</v>
      </c>
      <c r="E154" s="196"/>
      <c r="F154" s="191"/>
      <c r="G154" s="192"/>
      <c r="H154" s="192"/>
      <c r="I154" s="192"/>
      <c r="J154" s="193"/>
      <c r="K154" s="193">
        <f t="shared" si="89"/>
        <v>0</v>
      </c>
      <c r="L154" s="193">
        <f t="shared" si="90"/>
        <v>0</v>
      </c>
      <c r="M154" s="193">
        <f t="shared" si="90"/>
        <v>0</v>
      </c>
      <c r="N154" s="193">
        <f t="shared" si="90"/>
        <v>0</v>
      </c>
      <c r="O154" s="193">
        <f t="shared" si="90"/>
        <v>0</v>
      </c>
      <c r="P154" s="193">
        <f t="shared" si="90"/>
        <v>0</v>
      </c>
      <c r="Q154" s="193">
        <f t="shared" si="90"/>
        <v>0</v>
      </c>
      <c r="R154" s="193">
        <f t="shared" si="90"/>
        <v>0</v>
      </c>
      <c r="S154" s="193">
        <f t="shared" si="90"/>
        <v>0</v>
      </c>
      <c r="T154" s="193">
        <f t="shared" si="90"/>
        <v>0</v>
      </c>
      <c r="U154" s="193">
        <f t="shared" si="90"/>
        <v>0</v>
      </c>
      <c r="V154" s="193">
        <f t="shared" si="90"/>
        <v>0</v>
      </c>
      <c r="W154" s="193">
        <f t="shared" si="90"/>
        <v>0</v>
      </c>
      <c r="X154" s="193">
        <f t="shared" si="90"/>
        <v>0</v>
      </c>
      <c r="Y154" s="193">
        <f t="shared" si="90"/>
        <v>0</v>
      </c>
      <c r="Z154" s="193">
        <f t="shared" si="90"/>
        <v>0</v>
      </c>
      <c r="AA154" s="193">
        <f t="shared" si="90"/>
        <v>0</v>
      </c>
      <c r="AB154" s="193">
        <f t="shared" si="90"/>
        <v>0</v>
      </c>
      <c r="AC154" s="193">
        <f t="shared" si="90"/>
        <v>0</v>
      </c>
      <c r="AD154" s="193">
        <f t="shared" si="90"/>
        <v>0</v>
      </c>
      <c r="AE154" s="193">
        <f t="shared" si="90"/>
        <v>0</v>
      </c>
      <c r="AF154" s="194">
        <f t="shared" si="90"/>
        <v>0</v>
      </c>
    </row>
    <row r="155" spans="1:32">
      <c r="C155" s="208"/>
      <c r="D155" s="377" t="s">
        <v>118</v>
      </c>
      <c r="E155" s="196"/>
      <c r="F155" s="191"/>
      <c r="G155" s="192"/>
      <c r="H155" s="192"/>
      <c r="I155" s="192"/>
      <c r="J155" s="193"/>
      <c r="K155" s="193">
        <f t="shared" si="89"/>
        <v>0</v>
      </c>
      <c r="L155" s="193">
        <f t="shared" si="90"/>
        <v>0</v>
      </c>
      <c r="M155" s="193">
        <f t="shared" si="90"/>
        <v>0</v>
      </c>
      <c r="N155" s="193">
        <f t="shared" si="90"/>
        <v>0</v>
      </c>
      <c r="O155" s="193">
        <f t="shared" si="90"/>
        <v>0</v>
      </c>
      <c r="P155" s="193">
        <f t="shared" si="90"/>
        <v>0</v>
      </c>
      <c r="Q155" s="193">
        <f t="shared" si="90"/>
        <v>0</v>
      </c>
      <c r="R155" s="193">
        <f t="shared" si="90"/>
        <v>0</v>
      </c>
      <c r="S155" s="193">
        <f t="shared" si="90"/>
        <v>0</v>
      </c>
      <c r="T155" s="193">
        <f t="shared" si="90"/>
        <v>0</v>
      </c>
      <c r="U155" s="193">
        <f t="shared" si="90"/>
        <v>0</v>
      </c>
      <c r="V155" s="193">
        <f t="shared" si="90"/>
        <v>0</v>
      </c>
      <c r="W155" s="193">
        <f t="shared" si="90"/>
        <v>0</v>
      </c>
      <c r="X155" s="193">
        <f t="shared" si="90"/>
        <v>0</v>
      </c>
      <c r="Y155" s="193">
        <f t="shared" si="90"/>
        <v>0</v>
      </c>
      <c r="Z155" s="193">
        <f t="shared" si="90"/>
        <v>0</v>
      </c>
      <c r="AA155" s="193">
        <f t="shared" si="90"/>
        <v>0</v>
      </c>
      <c r="AB155" s="193">
        <f t="shared" si="90"/>
        <v>0</v>
      </c>
      <c r="AC155" s="193">
        <f t="shared" si="90"/>
        <v>0</v>
      </c>
      <c r="AD155" s="193">
        <f t="shared" si="90"/>
        <v>0</v>
      </c>
      <c r="AE155" s="193">
        <f t="shared" si="90"/>
        <v>0</v>
      </c>
      <c r="AF155" s="194">
        <f t="shared" si="90"/>
        <v>0</v>
      </c>
    </row>
    <row r="156" spans="1:32">
      <c r="C156" s="208"/>
      <c r="D156" s="377" t="s">
        <v>119</v>
      </c>
      <c r="E156" s="196"/>
      <c r="F156" s="191"/>
      <c r="G156" s="192"/>
      <c r="H156" s="192"/>
      <c r="I156" s="192"/>
      <c r="J156" s="193"/>
      <c r="K156" s="193">
        <f t="shared" si="89"/>
        <v>0</v>
      </c>
      <c r="L156" s="193">
        <f t="shared" si="90"/>
        <v>0</v>
      </c>
      <c r="M156" s="193">
        <f t="shared" si="90"/>
        <v>0</v>
      </c>
      <c r="N156" s="193">
        <f t="shared" si="90"/>
        <v>0</v>
      </c>
      <c r="O156" s="193">
        <f t="shared" si="90"/>
        <v>0</v>
      </c>
      <c r="P156" s="193">
        <f t="shared" si="90"/>
        <v>0</v>
      </c>
      <c r="Q156" s="193">
        <f t="shared" si="90"/>
        <v>0</v>
      </c>
      <c r="R156" s="193">
        <f t="shared" si="90"/>
        <v>0</v>
      </c>
      <c r="S156" s="193">
        <f t="shared" si="90"/>
        <v>0</v>
      </c>
      <c r="T156" s="193">
        <f t="shared" si="90"/>
        <v>0</v>
      </c>
      <c r="U156" s="193">
        <f t="shared" si="90"/>
        <v>0</v>
      </c>
      <c r="V156" s="193">
        <f t="shared" si="90"/>
        <v>0</v>
      </c>
      <c r="W156" s="193">
        <f t="shared" si="90"/>
        <v>0</v>
      </c>
      <c r="X156" s="193">
        <f t="shared" si="90"/>
        <v>0</v>
      </c>
      <c r="Y156" s="193">
        <f t="shared" si="90"/>
        <v>0</v>
      </c>
      <c r="Z156" s="193">
        <f t="shared" si="90"/>
        <v>0</v>
      </c>
      <c r="AA156" s="193">
        <f t="shared" si="90"/>
        <v>0</v>
      </c>
      <c r="AB156" s="193">
        <f t="shared" si="90"/>
        <v>0</v>
      </c>
      <c r="AC156" s="193">
        <f t="shared" si="90"/>
        <v>0</v>
      </c>
      <c r="AD156" s="193">
        <f>AC156</f>
        <v>0</v>
      </c>
      <c r="AE156" s="193">
        <f>AD156</f>
        <v>0</v>
      </c>
      <c r="AF156" s="194">
        <f>AE156</f>
        <v>0</v>
      </c>
    </row>
    <row r="157" spans="1:32">
      <c r="C157" s="208"/>
      <c r="D157" s="377" t="s">
        <v>120</v>
      </c>
      <c r="E157" s="196"/>
      <c r="F157" s="191"/>
      <c r="G157" s="192"/>
      <c r="H157" s="192"/>
      <c r="I157" s="192"/>
      <c r="J157" s="193"/>
      <c r="K157" s="193">
        <f t="shared" si="89"/>
        <v>0</v>
      </c>
      <c r="L157" s="193">
        <f t="shared" si="90"/>
        <v>0</v>
      </c>
      <c r="M157" s="193">
        <f t="shared" si="90"/>
        <v>0</v>
      </c>
      <c r="N157" s="193">
        <f t="shared" si="90"/>
        <v>0</v>
      </c>
      <c r="O157" s="193">
        <f t="shared" si="90"/>
        <v>0</v>
      </c>
      <c r="P157" s="193">
        <f t="shared" si="90"/>
        <v>0</v>
      </c>
      <c r="Q157" s="193">
        <f t="shared" si="90"/>
        <v>0</v>
      </c>
      <c r="R157" s="193">
        <f t="shared" si="90"/>
        <v>0</v>
      </c>
      <c r="S157" s="193">
        <f t="shared" si="90"/>
        <v>0</v>
      </c>
      <c r="T157" s="193">
        <f t="shared" si="90"/>
        <v>0</v>
      </c>
      <c r="U157" s="193">
        <f t="shared" si="90"/>
        <v>0</v>
      </c>
      <c r="V157" s="193">
        <f t="shared" si="90"/>
        <v>0</v>
      </c>
      <c r="W157" s="193">
        <f t="shared" si="90"/>
        <v>0</v>
      </c>
      <c r="X157" s="193">
        <f t="shared" si="90"/>
        <v>0</v>
      </c>
      <c r="Y157" s="193">
        <f t="shared" si="90"/>
        <v>0</v>
      </c>
      <c r="Z157" s="193">
        <f t="shared" si="90"/>
        <v>0</v>
      </c>
      <c r="AA157" s="193">
        <f t="shared" si="90"/>
        <v>0</v>
      </c>
      <c r="AB157" s="193">
        <f t="shared" si="90"/>
        <v>0</v>
      </c>
      <c r="AC157" s="193">
        <f t="shared" si="90"/>
        <v>0</v>
      </c>
      <c r="AD157" s="193">
        <f t="shared" si="90"/>
        <v>0</v>
      </c>
      <c r="AE157" s="193">
        <f t="shared" si="90"/>
        <v>0</v>
      </c>
      <c r="AF157" s="194">
        <f t="shared" si="90"/>
        <v>0</v>
      </c>
    </row>
    <row r="158" spans="1:32">
      <c r="C158" s="208"/>
      <c r="D158" s="378" t="s">
        <v>121</v>
      </c>
      <c r="E158" s="379"/>
      <c r="F158" s="380"/>
      <c r="G158" s="380"/>
      <c r="H158" s="380"/>
      <c r="I158" s="380"/>
      <c r="J158" s="381"/>
      <c r="K158" s="381">
        <f t="shared" si="89"/>
        <v>0</v>
      </c>
      <c r="L158" s="381">
        <f t="shared" si="90"/>
        <v>0</v>
      </c>
      <c r="M158" s="381">
        <f t="shared" si="90"/>
        <v>0</v>
      </c>
      <c r="N158" s="381">
        <f t="shared" si="90"/>
        <v>0</v>
      </c>
      <c r="O158" s="381">
        <f t="shared" si="90"/>
        <v>0</v>
      </c>
      <c r="P158" s="381">
        <f t="shared" si="90"/>
        <v>0</v>
      </c>
      <c r="Q158" s="381">
        <f t="shared" si="90"/>
        <v>0</v>
      </c>
      <c r="R158" s="381">
        <f t="shared" si="90"/>
        <v>0</v>
      </c>
      <c r="S158" s="381">
        <f t="shared" si="90"/>
        <v>0</v>
      </c>
      <c r="T158" s="381">
        <f t="shared" si="90"/>
        <v>0</v>
      </c>
      <c r="U158" s="381">
        <f t="shared" si="90"/>
        <v>0</v>
      </c>
      <c r="V158" s="381">
        <f t="shared" si="90"/>
        <v>0</v>
      </c>
      <c r="W158" s="381">
        <f t="shared" si="90"/>
        <v>0</v>
      </c>
      <c r="X158" s="381">
        <f t="shared" si="90"/>
        <v>0</v>
      </c>
      <c r="Y158" s="381">
        <f t="shared" si="90"/>
        <v>0</v>
      </c>
      <c r="Z158" s="381">
        <f t="shared" si="90"/>
        <v>0</v>
      </c>
      <c r="AA158" s="381">
        <f t="shared" si="90"/>
        <v>0</v>
      </c>
      <c r="AB158" s="381">
        <f t="shared" si="90"/>
        <v>0</v>
      </c>
      <c r="AC158" s="381">
        <f t="shared" si="90"/>
        <v>0</v>
      </c>
      <c r="AD158" s="381">
        <f t="shared" si="90"/>
        <v>0</v>
      </c>
      <c r="AE158" s="381">
        <f t="shared" si="90"/>
        <v>0</v>
      </c>
      <c r="AF158" s="382">
        <f t="shared" si="90"/>
        <v>0</v>
      </c>
    </row>
    <row r="159" spans="1:32" s="384" customFormat="1" ht="15" customHeight="1">
      <c r="A159" s="383"/>
      <c r="B159" s="383"/>
    </row>
    <row r="160" spans="1:32" s="202" customFormat="1">
      <c r="A160" s="201"/>
      <c r="B160" s="201"/>
    </row>
    <row r="161" spans="1:2" s="202" customFormat="1">
      <c r="A161" s="383"/>
      <c r="B161" s="383"/>
    </row>
    <row r="162" spans="1:2" s="202" customFormat="1">
      <c r="A162" s="201"/>
      <c r="B162" s="201"/>
    </row>
    <row r="163" spans="1:2" s="202" customFormat="1">
      <c r="A163" s="383"/>
      <c r="B163" s="383"/>
    </row>
    <row r="164" spans="1:2" s="202" customFormat="1">
      <c r="A164" s="201"/>
      <c r="B164" s="201"/>
    </row>
    <row r="165" spans="1:2" s="202" customFormat="1">
      <c r="A165" s="383"/>
      <c r="B165" s="383"/>
    </row>
    <row r="166" spans="1:2" s="202" customFormat="1">
      <c r="A166" s="201"/>
      <c r="B166" s="201"/>
    </row>
    <row r="167" spans="1:2" s="202" customFormat="1">
      <c r="A167" s="383"/>
      <c r="B167" s="383"/>
    </row>
    <row r="168" spans="1:2" s="202" customFormat="1">
      <c r="A168" s="201"/>
      <c r="B168" s="201"/>
    </row>
    <row r="169" spans="1:2" s="202" customFormat="1">
      <c r="A169" s="383"/>
      <c r="B169" s="383"/>
    </row>
    <row r="170" spans="1:2" s="202" customFormat="1">
      <c r="A170" s="201"/>
      <c r="B170" s="201"/>
    </row>
    <row r="171" spans="1:2" s="202" customFormat="1">
      <c r="A171" s="383"/>
      <c r="B171" s="383"/>
    </row>
    <row r="172" spans="1:2" s="202" customFormat="1">
      <c r="A172" s="201"/>
      <c r="B172" s="201"/>
    </row>
    <row r="173" spans="1:2" s="202" customFormat="1">
      <c r="A173" s="383"/>
      <c r="B173" s="383"/>
    </row>
    <row r="174" spans="1:2" s="202" customFormat="1">
      <c r="A174" s="201"/>
      <c r="B174" s="201"/>
    </row>
    <row r="175" spans="1:2" s="202" customFormat="1">
      <c r="A175" s="383"/>
      <c r="B175" s="383"/>
    </row>
    <row r="176" spans="1:2" s="202" customFormat="1">
      <c r="A176" s="201"/>
      <c r="B176" s="201"/>
    </row>
    <row r="177" spans="1:2" s="202" customFormat="1">
      <c r="A177" s="383"/>
      <c r="B177" s="383"/>
    </row>
    <row r="178" spans="1:2" s="202" customFormat="1">
      <c r="A178" s="201"/>
      <c r="B178" s="201"/>
    </row>
    <row r="179" spans="1:2" s="202" customFormat="1">
      <c r="A179" s="383"/>
      <c r="B179" s="383"/>
    </row>
    <row r="180" spans="1:2" s="202" customFormat="1">
      <c r="A180" s="201"/>
      <c r="B180" s="201"/>
    </row>
    <row r="181" spans="1:2" s="202" customFormat="1">
      <c r="A181" s="383"/>
      <c r="B181" s="383"/>
    </row>
    <row r="182" spans="1:2" s="202" customFormat="1">
      <c r="A182" s="201"/>
      <c r="B182" s="201"/>
    </row>
    <row r="183" spans="1:2" s="202" customFormat="1">
      <c r="A183" s="383"/>
      <c r="B183" s="383"/>
    </row>
    <row r="184" spans="1:2" s="202" customFormat="1">
      <c r="A184" s="201"/>
      <c r="B184" s="201"/>
    </row>
    <row r="185" spans="1:2" s="202" customFormat="1">
      <c r="A185" s="383"/>
      <c r="B185" s="383"/>
    </row>
    <row r="186" spans="1:2" s="202" customFormat="1">
      <c r="A186" s="201"/>
      <c r="B186" s="201"/>
    </row>
    <row r="187" spans="1:2" s="202" customFormat="1">
      <c r="A187" s="383"/>
      <c r="B187" s="383"/>
    </row>
    <row r="188" spans="1:2" s="202" customFormat="1">
      <c r="A188" s="201"/>
      <c r="B188" s="201"/>
    </row>
    <row r="189" spans="1:2" s="202" customFormat="1">
      <c r="A189" s="383"/>
      <c r="B189" s="383"/>
    </row>
    <row r="190" spans="1:2" s="202" customFormat="1">
      <c r="A190" s="201"/>
      <c r="B190" s="201"/>
    </row>
    <row r="191" spans="1:2" s="202" customFormat="1">
      <c r="A191" s="383"/>
      <c r="B191" s="383"/>
    </row>
    <row r="192" spans="1:2" s="202" customFormat="1">
      <c r="A192" s="201"/>
      <c r="B192" s="201"/>
    </row>
    <row r="193" spans="1:2" s="202" customFormat="1">
      <c r="A193" s="201"/>
      <c r="B193" s="201"/>
    </row>
    <row r="194" spans="1:2" s="202" customFormat="1">
      <c r="A194" s="201"/>
      <c r="B194" s="201"/>
    </row>
    <row r="195" spans="1:2" s="202" customFormat="1">
      <c r="A195" s="201"/>
      <c r="B195" s="201"/>
    </row>
    <row r="196" spans="1:2" s="202" customFormat="1">
      <c r="A196" s="201"/>
      <c r="B196" s="201"/>
    </row>
    <row r="197" spans="1:2" s="202" customFormat="1">
      <c r="A197" s="201"/>
      <c r="B197" s="201"/>
    </row>
    <row r="198" spans="1:2" s="202" customFormat="1">
      <c r="A198" s="201"/>
      <c r="B198" s="201"/>
    </row>
    <row r="199" spans="1:2" s="202" customFormat="1">
      <c r="A199" s="201"/>
      <c r="B199" s="201"/>
    </row>
    <row r="200" spans="1:2" s="202" customFormat="1">
      <c r="A200" s="201"/>
      <c r="B200" s="201"/>
    </row>
    <row r="201" spans="1:2" s="202" customFormat="1">
      <c r="A201" s="201"/>
      <c r="B201" s="201"/>
    </row>
    <row r="202" spans="1:2" s="202" customFormat="1">
      <c r="A202" s="201"/>
      <c r="B202" s="201"/>
    </row>
    <row r="203" spans="1:2" s="202" customFormat="1">
      <c r="A203" s="201"/>
      <c r="B203" s="201"/>
    </row>
    <row r="204" spans="1:2" s="202" customFormat="1">
      <c r="A204" s="201"/>
      <c r="B204" s="201"/>
    </row>
  </sheetData>
  <sheetProtection formatCells="0" formatColumns="0" formatRows="0" insertRows="0" selectLockedCells="1" sort="0"/>
  <mergeCells count="1">
    <mergeCell ref="G16:H16"/>
  </mergeCells>
  <phoneticPr fontId="44" type="noConversion"/>
  <conditionalFormatting sqref="G30:G33">
    <cfRule type="containsText" dxfId="87" priority="8" operator="containsText" text="zukünftiger Termin">
      <formula>NOT(ISERROR(SEARCH("zukünftiger Termin",G30)))</formula>
    </cfRule>
    <cfRule type="containsText" dxfId="86" priority="9" operator="containsText" text="zukünftiger Termin">
      <formula>NOT(ISERROR(SEARCH("zukünftiger Termin",G30)))</formula>
    </cfRule>
    <cfRule type="containsText" dxfId="85" priority="10" operator="containsText" text="zukünftiger Termin">
      <formula>NOT(ISERROR(SEARCH("zukünftiger Termin",G30)))</formula>
    </cfRule>
    <cfRule type="containsText" dxfId="84" priority="11" operator="containsText" text="in Umsetzung">
      <formula>NOT(ISERROR(SEARCH("in Umsetzung",G30)))</formula>
    </cfRule>
  </conditionalFormatting>
  <conditionalFormatting sqref="G30:G54">
    <cfRule type="containsText" dxfId="83" priority="1" operator="containsText" text="bisher nicht">
      <formula>NOT(ISERROR(SEARCH("bisher nicht",G30)))</formula>
    </cfRule>
    <cfRule type="containsText" dxfId="82" priority="2" operator="containsText" text="umgesetzt">
      <formula>NOT(ISERROR(SEARCH("umgesetzt",G30)))</formula>
    </cfRule>
    <cfRule type="containsText" dxfId="81" priority="3" operator="containsText" text="wird laufend umgesetzt">
      <formula>NOT(ISERROR(SEARCH("wird laufend umgesetzt",G30)))</formula>
    </cfRule>
    <cfRule type="containsText" dxfId="80" priority="4" operator="containsText" text="Umsetzung nicht möglich">
      <formula>NOT(ISERROR(SEARCH("Umsetzung nicht möglich",G30)))</formula>
    </cfRule>
    <cfRule type="containsText" dxfId="79" priority="5" operator="containsText" text="noch offen">
      <formula>NOT(ISERROR(SEARCH("noch offen",G30)))</formula>
    </cfRule>
    <cfRule type="containsText" priority="6" operator="containsText" text="umgesetzt">
      <formula>NOT(ISERROR(SEARCH("umgesetzt",G30)))</formula>
    </cfRule>
    <cfRule type="containsText" dxfId="78" priority="7" operator="containsText" text="umgesetzt">
      <formula>NOT(ISERROR(SEARCH("umgesetzt",G30)))</formula>
    </cfRule>
  </conditionalFormatting>
  <conditionalFormatting sqref="G34:G38 G59:G70 G147:G158">
    <cfRule type="containsText" dxfId="77" priority="263" operator="containsText" text="zukünftiger Termin">
      <formula>NOT(ISERROR(SEARCH("zukünftiger Termin",G34)))</formula>
    </cfRule>
    <cfRule type="containsText" dxfId="76" priority="264" operator="containsText" text="in Umsetzung">
      <formula>NOT(ISERROR(SEARCH("in Umsetzung",G34)))</formula>
    </cfRule>
  </conditionalFormatting>
  <conditionalFormatting sqref="G34:G53">
    <cfRule type="containsText" dxfId="75" priority="252" operator="containsText" text="zukünftiger Termin">
      <formula>NOT(ISERROR(SEARCH("zukünftiger Termin",G34)))</formula>
    </cfRule>
  </conditionalFormatting>
  <conditionalFormatting sqref="G35 G43:G53">
    <cfRule type="containsText" dxfId="74" priority="429" operator="containsText" text="in Umsetzung">
      <formula>NOT(ISERROR(SEARCH("in Umsetzung",G35)))</formula>
    </cfRule>
    <cfRule type="containsText" dxfId="73" priority="428" operator="containsText" text="zukünftiger Termin">
      <formula>NOT(ISERROR(SEARCH("zukünftiger Termin",G35)))</formula>
    </cfRule>
    <cfRule type="containsText" dxfId="72" priority="427" operator="containsText" text="zukünftiger Termin">
      <formula>NOT(ISERROR(SEARCH("zukünftiger Termin",G35)))</formula>
    </cfRule>
  </conditionalFormatting>
  <conditionalFormatting sqref="G35">
    <cfRule type="containsText" dxfId="71" priority="426" operator="containsText" text="zukünftiger Termin">
      <formula>NOT(ISERROR(SEARCH("zukünftiger Termin",G35)))</formula>
    </cfRule>
    <cfRule type="containsText" dxfId="70" priority="425" operator="containsText" text="umgesetzt">
      <formula>NOT(ISERROR(SEARCH("umgesetzt",G35)))</formula>
    </cfRule>
    <cfRule type="containsText" dxfId="69" priority="423" operator="containsText" text="noch offen">
      <formula>NOT(ISERROR(SEARCH("noch offen",G35)))</formula>
    </cfRule>
    <cfRule type="containsText" dxfId="68" priority="422" operator="containsText" text="Umsetzung nicht möglich">
      <formula>NOT(ISERROR(SEARCH("Umsetzung nicht möglich",G35)))</formula>
    </cfRule>
    <cfRule type="containsText" dxfId="67" priority="421" operator="containsText" text="wird laufend umgesetzt">
      <formula>NOT(ISERROR(SEARCH("wird laufend umgesetzt",G35)))</formula>
    </cfRule>
    <cfRule type="containsText" dxfId="66" priority="420" operator="containsText" text="umgesetzt">
      <formula>NOT(ISERROR(SEARCH("umgesetzt",G35)))</formula>
    </cfRule>
    <cfRule type="containsText" dxfId="65" priority="419" operator="containsText" text="bisher nicht">
      <formula>NOT(ISERROR(SEARCH("bisher nicht",G35)))</formula>
    </cfRule>
  </conditionalFormatting>
  <conditionalFormatting sqref="G39:G42">
    <cfRule type="containsText" dxfId="64" priority="253" operator="containsText" text="in Umsetzung">
      <formula>NOT(ISERROR(SEARCH("in Umsetzung",G39)))</formula>
    </cfRule>
    <cfRule type="containsText" dxfId="63" priority="251" operator="containsText" text="zukünftiger Termin">
      <formula>NOT(ISERROR(SEARCH("zukünftiger Termin",G39)))</formula>
    </cfRule>
    <cfRule type="containsText" dxfId="62" priority="250" operator="containsText" text="zukünftiger Termin">
      <formula>NOT(ISERROR(SEARCH("zukünftiger Termin",G39)))</formula>
    </cfRule>
  </conditionalFormatting>
  <conditionalFormatting sqref="G54">
    <cfRule type="containsText" dxfId="61" priority="32" operator="containsText" text="zukünftiger Termin">
      <formula>NOT(ISERROR(SEARCH("zukünftiger Termin",G54)))</formula>
    </cfRule>
    <cfRule type="containsText" dxfId="60" priority="33" operator="containsText" text="in Umsetzung">
      <formula>NOT(ISERROR(SEARCH("in Umsetzung",G54)))</formula>
    </cfRule>
    <cfRule type="containsText" dxfId="59" priority="30" operator="containsText" text="zukünftiger Termin">
      <formula>NOT(ISERROR(SEARCH("zukünftiger Termin",G54)))</formula>
    </cfRule>
    <cfRule type="containsText" dxfId="58" priority="31" operator="containsText" text="zukünftiger Termin">
      <formula>NOT(ISERROR(SEARCH("zukünftiger Termin",G54)))</formula>
    </cfRule>
  </conditionalFormatting>
  <conditionalFormatting sqref="G59:G70">
    <cfRule type="containsText" dxfId="57" priority="23" operator="containsText" text="bisher nicht">
      <formula>NOT(ISERROR(SEARCH("bisher nicht",G59)))</formula>
    </cfRule>
    <cfRule type="containsText" dxfId="56" priority="24" operator="containsText" text="umgesetzt">
      <formula>NOT(ISERROR(SEARCH("umgesetzt",G59)))</formula>
    </cfRule>
    <cfRule type="containsText" dxfId="55" priority="25" operator="containsText" text="wird laufend umgesetzt">
      <formula>NOT(ISERROR(SEARCH("wird laufend umgesetzt",G59)))</formula>
    </cfRule>
    <cfRule type="containsText" dxfId="54" priority="26" operator="containsText" text="Umsetzung nicht möglich">
      <formula>NOT(ISERROR(SEARCH("Umsetzung nicht möglich",G59)))</formula>
    </cfRule>
    <cfRule type="containsText" dxfId="53" priority="27" operator="containsText" text="noch offen">
      <formula>NOT(ISERROR(SEARCH("noch offen",G59)))</formula>
    </cfRule>
    <cfRule type="containsText" priority="28" operator="containsText" text="umgesetzt">
      <formula>NOT(ISERROR(SEARCH("umgesetzt",G59)))</formula>
    </cfRule>
    <cfRule type="containsText" dxfId="52" priority="29" operator="containsText" text="umgesetzt">
      <formula>NOT(ISERROR(SEARCH("umgesetzt",G59)))</formula>
    </cfRule>
  </conditionalFormatting>
  <conditionalFormatting sqref="G75:G86 G91:G108">
    <cfRule type="containsText" dxfId="51" priority="98" operator="containsText" text="zukünftiger Termin">
      <formula>NOT(ISERROR(SEARCH("zukünftiger Termin",G75)))</formula>
    </cfRule>
    <cfRule type="containsText" dxfId="50" priority="97" operator="containsText" text="zukünftiger Termin">
      <formula>NOT(ISERROR(SEARCH("zukünftiger Termin",G75)))</formula>
    </cfRule>
    <cfRule type="containsText" dxfId="49" priority="99" operator="containsText" text="in Umsetzung">
      <formula>NOT(ISERROR(SEARCH("in Umsetzung",G75)))</formula>
    </cfRule>
  </conditionalFormatting>
  <conditionalFormatting sqref="G75:G86">
    <cfRule type="containsText" dxfId="48" priority="92" operator="containsText" text="Umsetzung nicht möglich">
      <formula>NOT(ISERROR(SEARCH("Umsetzung nicht möglich",G75)))</formula>
    </cfRule>
    <cfRule type="containsText" dxfId="47" priority="91" operator="containsText" text="wird laufend umgesetzt">
      <formula>NOT(ISERROR(SEARCH("wird laufend umgesetzt",G75)))</formula>
    </cfRule>
    <cfRule type="containsText" dxfId="46" priority="93" operator="containsText" text="noch offen">
      <formula>NOT(ISERROR(SEARCH("noch offen",G75)))</formula>
    </cfRule>
    <cfRule type="containsText" priority="94" operator="containsText" text="umgesetzt">
      <formula>NOT(ISERROR(SEARCH("umgesetzt",G75)))</formula>
    </cfRule>
    <cfRule type="containsText" dxfId="45" priority="95" operator="containsText" text="umgesetzt">
      <formula>NOT(ISERROR(SEARCH("umgesetzt",G75)))</formula>
    </cfRule>
    <cfRule type="containsText" dxfId="44" priority="96" operator="containsText" text="zukünftiger Termin">
      <formula>NOT(ISERROR(SEARCH("zukünftiger Termin",G75)))</formula>
    </cfRule>
    <cfRule type="containsText" dxfId="43" priority="90" operator="containsText" text="umgesetzt">
      <formula>NOT(ISERROR(SEARCH("umgesetzt",G75)))</formula>
    </cfRule>
    <cfRule type="containsText" dxfId="42" priority="89" operator="containsText" text="bisher nicht">
      <formula>NOT(ISERROR(SEARCH("bisher nicht",G75)))</formula>
    </cfRule>
  </conditionalFormatting>
  <conditionalFormatting sqref="G91:G110">
    <cfRule type="containsText" dxfId="41" priority="13" operator="containsText" text="umgesetzt">
      <formula>NOT(ISERROR(SEARCH("umgesetzt",G91)))</formula>
    </cfRule>
    <cfRule type="containsText" dxfId="40" priority="14" operator="containsText" text="wird laufend umgesetzt">
      <formula>NOT(ISERROR(SEARCH("wird laufend umgesetzt",G91)))</formula>
    </cfRule>
    <cfRule type="containsText" dxfId="39" priority="15" operator="containsText" text="Umsetzung nicht möglich">
      <formula>NOT(ISERROR(SEARCH("Umsetzung nicht möglich",G91)))</formula>
    </cfRule>
    <cfRule type="containsText" dxfId="38" priority="16" operator="containsText" text="noch offen">
      <formula>NOT(ISERROR(SEARCH("noch offen",G91)))</formula>
    </cfRule>
    <cfRule type="containsText" priority="17" operator="containsText" text="umgesetzt">
      <formula>NOT(ISERROR(SEARCH("umgesetzt",G91)))</formula>
    </cfRule>
    <cfRule type="containsText" dxfId="37" priority="18" operator="containsText" text="umgesetzt">
      <formula>NOT(ISERROR(SEARCH("umgesetzt",G91)))</formula>
    </cfRule>
    <cfRule type="containsText" dxfId="36" priority="21" operator="containsText" text="zukünftiger Termin">
      <formula>NOT(ISERROR(SEARCH("zukünftiger Termin",G91)))</formula>
    </cfRule>
    <cfRule type="containsText" dxfId="35" priority="12" operator="containsText" text="bisher nicht">
      <formula>NOT(ISERROR(SEARCH("bisher nicht",G91)))</formula>
    </cfRule>
  </conditionalFormatting>
  <conditionalFormatting sqref="G109:G110">
    <cfRule type="containsText" dxfId="34" priority="20" operator="containsText" text="zukünftiger Termin">
      <formula>NOT(ISERROR(SEARCH("zukünftiger Termin",G109)))</formula>
    </cfRule>
    <cfRule type="containsText" dxfId="33" priority="19" operator="containsText" text="zukünftiger Termin">
      <formula>NOT(ISERROR(SEARCH("zukünftiger Termin",G109)))</formula>
    </cfRule>
    <cfRule type="containsText" dxfId="32" priority="22" operator="containsText" text="in Umsetzung">
      <formula>NOT(ISERROR(SEARCH("in Umsetzung",G109)))</formula>
    </cfRule>
  </conditionalFormatting>
  <conditionalFormatting sqref="G115:G126">
    <cfRule type="containsText" dxfId="31" priority="69" operator="containsText" text="wird laufend umgesetzt">
      <formula>NOT(ISERROR(SEARCH("wird laufend umgesetzt",G115)))</formula>
    </cfRule>
    <cfRule type="containsText" dxfId="30" priority="70" operator="containsText" text="Umsetzung nicht möglich">
      <formula>NOT(ISERROR(SEARCH("Umsetzung nicht möglich",G115)))</formula>
    </cfRule>
    <cfRule type="containsText" dxfId="29" priority="71" operator="containsText" text="noch offen">
      <formula>NOT(ISERROR(SEARCH("noch offen",G115)))</formula>
    </cfRule>
    <cfRule type="containsText" priority="72" operator="containsText" text="umgesetzt">
      <formula>NOT(ISERROR(SEARCH("umgesetzt",G115)))</formula>
    </cfRule>
    <cfRule type="containsText" dxfId="28" priority="73" operator="containsText" text="umgesetzt">
      <formula>NOT(ISERROR(SEARCH("umgesetzt",G115)))</formula>
    </cfRule>
    <cfRule type="containsText" dxfId="27" priority="74" operator="containsText" text="zukünftiger Termin">
      <formula>NOT(ISERROR(SEARCH("zukünftiger Termin",G115)))</formula>
    </cfRule>
    <cfRule type="containsText" dxfId="26" priority="67" operator="containsText" text="bisher nicht">
      <formula>NOT(ISERROR(SEARCH("bisher nicht",G115)))</formula>
    </cfRule>
    <cfRule type="containsText" dxfId="25" priority="68" operator="containsText" text="umgesetzt">
      <formula>NOT(ISERROR(SEARCH("umgesetzt",G115)))</formula>
    </cfRule>
    <cfRule type="containsText" dxfId="24" priority="77" operator="containsText" text="in Umsetzung">
      <formula>NOT(ISERROR(SEARCH("in Umsetzung",G115)))</formula>
    </cfRule>
    <cfRule type="containsText" dxfId="23" priority="76" operator="containsText" text="zukünftiger Termin">
      <formula>NOT(ISERROR(SEARCH("zukünftiger Termin",G115)))</formula>
    </cfRule>
    <cfRule type="containsText" dxfId="22" priority="75" operator="containsText" text="zukünftiger Termin">
      <formula>NOT(ISERROR(SEARCH("zukünftiger Termin",G115)))</formula>
    </cfRule>
  </conditionalFormatting>
  <conditionalFormatting sqref="G131:G142">
    <cfRule type="containsText" dxfId="21" priority="55" operator="containsText" text="in Umsetzung">
      <formula>NOT(ISERROR(SEARCH("in Umsetzung",G131)))</formula>
    </cfRule>
    <cfRule type="containsText" dxfId="20" priority="54" operator="containsText" text="zukünftiger Termin">
      <formula>NOT(ISERROR(SEARCH("zukünftiger Termin",G131)))</formula>
    </cfRule>
    <cfRule type="containsText" dxfId="19" priority="53" operator="containsText" text="zukünftiger Termin">
      <formula>NOT(ISERROR(SEARCH("zukünftiger Termin",G131)))</formula>
    </cfRule>
    <cfRule type="containsText" dxfId="18" priority="52" operator="containsText" text="zukünftiger Termin">
      <formula>NOT(ISERROR(SEARCH("zukünftiger Termin",G131)))</formula>
    </cfRule>
    <cfRule type="containsText" dxfId="17" priority="51" operator="containsText" text="umgesetzt">
      <formula>NOT(ISERROR(SEARCH("umgesetzt",G131)))</formula>
    </cfRule>
    <cfRule type="containsText" priority="50" operator="containsText" text="umgesetzt">
      <formula>NOT(ISERROR(SEARCH("umgesetzt",G131)))</formula>
    </cfRule>
    <cfRule type="containsText" dxfId="16" priority="49" operator="containsText" text="noch offen">
      <formula>NOT(ISERROR(SEARCH("noch offen",G131)))</formula>
    </cfRule>
    <cfRule type="containsText" dxfId="15" priority="48" operator="containsText" text="Umsetzung nicht möglich">
      <formula>NOT(ISERROR(SEARCH("Umsetzung nicht möglich",G131)))</formula>
    </cfRule>
    <cfRule type="containsText" dxfId="14" priority="47" operator="containsText" text="wird laufend umgesetzt">
      <formula>NOT(ISERROR(SEARCH("wird laufend umgesetzt",G131)))</formula>
    </cfRule>
    <cfRule type="containsText" dxfId="13" priority="45" operator="containsText" text="bisher nicht">
      <formula>NOT(ISERROR(SEARCH("bisher nicht",G131)))</formula>
    </cfRule>
    <cfRule type="containsText" dxfId="12" priority="46" operator="containsText" text="umgesetzt">
      <formula>NOT(ISERROR(SEARCH("umgesetzt",G131)))</formula>
    </cfRule>
  </conditionalFormatting>
  <conditionalFormatting sqref="G147:G158 G34:G38 G59:G70">
    <cfRule type="containsText" dxfId="11" priority="262" operator="containsText" text="zukünftiger Termin">
      <formula>NOT(ISERROR(SEARCH("zukünftiger Termin",G34)))</formula>
    </cfRule>
  </conditionalFormatting>
  <conditionalFormatting sqref="G147:G158">
    <cfRule type="containsText" dxfId="10" priority="254" operator="containsText" text="bisher nicht">
      <formula>NOT(ISERROR(SEARCH("bisher nicht",G147)))</formula>
    </cfRule>
    <cfRule type="containsText" dxfId="9" priority="255" operator="containsText" text="umgesetzt">
      <formula>NOT(ISERROR(SEARCH("umgesetzt",G147)))</formula>
    </cfRule>
    <cfRule type="containsText" dxfId="8" priority="256" operator="containsText" text="wird laufend umgesetzt">
      <formula>NOT(ISERROR(SEARCH("wird laufend umgesetzt",G147)))</formula>
    </cfRule>
    <cfRule type="containsText" dxfId="7" priority="257" operator="containsText" text="Umsetzung nicht möglich">
      <formula>NOT(ISERROR(SEARCH("Umsetzung nicht möglich",G147)))</formula>
    </cfRule>
    <cfRule type="containsText" dxfId="6" priority="258" operator="containsText" text="noch offen">
      <formula>NOT(ISERROR(SEARCH("noch offen",G147)))</formula>
    </cfRule>
    <cfRule type="containsText" priority="259" operator="containsText" text="umgesetzt">
      <formula>NOT(ISERROR(SEARCH("umgesetzt",G147)))</formula>
    </cfRule>
    <cfRule type="containsText" dxfId="5" priority="260" operator="containsText" text="umgesetzt">
      <formula>NOT(ISERROR(SEARCH("umgesetzt",G147)))</formula>
    </cfRule>
  </conditionalFormatting>
  <conditionalFormatting sqref="J30:AF54 J59:AF70 J75:AF86 J91:AF110 J115:AF126 J131:AF142 J147:AF158">
    <cfRule type="cellIs" dxfId="4" priority="639" operator="equal">
      <formula>0</formula>
    </cfRule>
  </conditionalFormatting>
  <dataValidations count="4">
    <dataValidation type="date" allowBlank="1" showInputMessage="1" showErrorMessage="1" sqref="H13" xr:uid="{00670097-006B-4F53-AA17-007A00B20027}">
      <formula1>39083</formula1>
      <formula2>58806</formula2>
    </dataValidation>
    <dataValidation type="decimal" errorStyle="warning" allowBlank="1" showInputMessage="1" showErrorMessage="1" errorTitle="Unrealistischer Wert" error="Bitte überprüfen" sqref="J115:AF126 J147:AF158 J75:AF86 J131:AF142 J59:AF70 J91:AF110 J30:AF54" xr:uid="{00A00011-000B-4DC5-B7B6-003E00FB009B}">
      <formula1>0</formula1>
      <formula2>100000</formula2>
    </dataValidation>
    <dataValidation type="list" allowBlank="1" showInputMessage="1" showErrorMessage="1" errorTitle="Nur folgende Eingaben möglich:" error="zukünftiger Termin, in Umsetzung (Anfang), in Umsetzung (Mitte), in Umsetzung (Ende), umgesetzt, bisher nicht umgesetzt, Umsetzung nicht möglich" promptTitle="Folgende Eingaben sind möglich" prompt="zukünftiger Termin, in Umsetzung (Anfang), in Umsetzung (Mitte), in Umsetzung (Ende), umgesetzt, bisher nicht umgesetzt, Umsetzung nicht möglich" sqref="G75:G86 G147:G158 G131:G142 G115:G126 G91:G109 G59:G70 G30:G53" xr:uid="{00B4004B-00FE-4C70-93C4-00CE003C008C}">
      <formula1>$A$12:$A$18</formula1>
    </dataValidation>
    <dataValidation type="list" allowBlank="1" showInputMessage="1" showErrorMessage="1" errorTitle="Jahreszahl eingeben" error="Bitte nur ganze Jahreszahl eingeben" promptTitle="Bitte ganze Jahreszahl eingeben" prompt="2016-2060" sqref="F147:F158 F75:F86 F115:F126 F131:F142 F91:F109 F59:F70 F30:F53" xr:uid="{0068002E-00E8-4341-BE91-007200E500D1}">
      <formula1>$B$1:$B$26</formula1>
    </dataValidation>
  </dataValidations>
  <pageMargins left="0" right="0" top="0" bottom="0" header="0" footer="0.19685039370078738"/>
  <pageSetup paperSize="9" scale="79" firstPageNumber="4294967295" fitToHeight="0" orientation="landscape" r:id="rId1"/>
  <ignoredErrors>
    <ignoredError sqref="K30:M30 K147:AF158 K131:AF142 K115:AF126 K76:AF76 K91:AF94 K98:AF110 K35:AF37 K39:AF39 K50:AF51 K42:AF43 R30:AF30 O30:P30 K45:AF48 K59:AF61 K66:AF66 K64:AF64 K67:AF70 L75:AF75 K78:AF86 K77 M77:AF77 K52:AF54"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BU317"/>
  <sheetViews>
    <sheetView topLeftCell="B1" zoomScale="117" zoomScaleNormal="130" workbookViewId="0">
      <pane ySplit="3" topLeftCell="A4" activePane="bottomLeft" state="frozen"/>
      <selection activeCell="G6" sqref="G6"/>
      <selection pane="bottomLeft" activeCell="J31" sqref="J31"/>
    </sheetView>
  </sheetViews>
  <sheetFormatPr baseColWidth="10" defaultColWidth="11.44140625" defaultRowHeight="13.8"/>
  <cols>
    <col min="1" max="1" width="14.5546875" style="3" hidden="1" customWidth="1"/>
    <col min="2" max="2" width="3.5546875" style="4" customWidth="1"/>
    <col min="3" max="3" width="8.5546875" style="3" customWidth="1"/>
    <col min="4" max="4" width="3" style="3" bestFit="1" customWidth="1"/>
    <col min="5" max="5" width="15.44140625" style="3" customWidth="1"/>
    <col min="6" max="6" width="21.44140625" style="3" customWidth="1"/>
    <col min="7" max="7" width="13.77734375" style="3" customWidth="1"/>
    <col min="8" max="8" width="14.44140625" style="3" customWidth="1"/>
    <col min="9" max="9" width="13.44140625" style="3" bestFit="1" customWidth="1"/>
    <col min="10" max="20" width="16.5546875" style="3" customWidth="1"/>
    <col min="21" max="30" width="16.5546875" style="5" customWidth="1"/>
    <col min="31" max="73" width="11.44140625" style="4"/>
    <col min="74" max="16384" width="11.44140625" style="3"/>
  </cols>
  <sheetData>
    <row r="1" spans="1:73" s="4" customFormat="1" ht="25.35" customHeight="1">
      <c r="A1" s="4" t="s">
        <v>122</v>
      </c>
    </row>
    <row r="2" spans="1:73" s="4" customFormat="1" ht="25.35" customHeight="1">
      <c r="A2" s="4" t="s">
        <v>123</v>
      </c>
      <c r="C2" s="6" t="s">
        <v>124</v>
      </c>
      <c r="E2" s="7"/>
      <c r="F2" s="8"/>
      <c r="G2" s="8"/>
      <c r="H2" s="9"/>
    </row>
    <row r="3" spans="1:73" s="10" customFormat="1" ht="18">
      <c r="A3" s="3" t="s">
        <v>125</v>
      </c>
      <c r="B3" s="11"/>
      <c r="C3" s="12" t="str">
        <f>Planungsübersicht!E14</f>
        <v>Matthias-Claudius-Gymnasium</v>
      </c>
      <c r="D3" s="11"/>
      <c r="E3" s="13"/>
      <c r="F3" s="14"/>
      <c r="G3" s="15">
        <v>2022</v>
      </c>
      <c r="H3" s="15">
        <v>2023</v>
      </c>
      <c r="I3" s="15">
        <v>2024</v>
      </c>
      <c r="J3" s="15">
        <v>2025</v>
      </c>
      <c r="K3" s="15">
        <v>2026</v>
      </c>
      <c r="L3" s="15">
        <v>2027</v>
      </c>
      <c r="M3" s="15">
        <v>2028</v>
      </c>
      <c r="N3" s="15">
        <v>2029</v>
      </c>
      <c r="O3" s="15">
        <v>2030</v>
      </c>
      <c r="P3" s="15">
        <v>2031</v>
      </c>
      <c r="Q3" s="15">
        <v>2032</v>
      </c>
      <c r="R3" s="15">
        <v>2033</v>
      </c>
      <c r="S3" s="15">
        <v>2034</v>
      </c>
      <c r="T3" s="15">
        <v>2035</v>
      </c>
      <c r="U3" s="15">
        <v>2036</v>
      </c>
      <c r="V3" s="15">
        <v>2037</v>
      </c>
      <c r="W3" s="15">
        <v>2038</v>
      </c>
      <c r="X3" s="15">
        <v>2039</v>
      </c>
      <c r="Y3" s="15">
        <v>2040</v>
      </c>
      <c r="Z3" s="15">
        <v>2041</v>
      </c>
      <c r="AA3" s="15">
        <v>2042</v>
      </c>
      <c r="AB3" s="15">
        <v>2043</v>
      </c>
      <c r="AC3" s="15">
        <v>2044</v>
      </c>
      <c r="AD3" s="15">
        <v>2045</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row>
    <row r="4" spans="1:73" s="16" customFormat="1" ht="15" customHeight="1">
      <c r="A4" s="4" t="s">
        <v>126</v>
      </c>
      <c r="B4" s="11"/>
      <c r="C4" s="11"/>
      <c r="D4" s="11"/>
      <c r="E4" s="11"/>
      <c r="F4" s="17"/>
      <c r="G4" s="17"/>
      <c r="H4" s="17"/>
      <c r="I4" s="17"/>
      <c r="J4" s="17"/>
      <c r="K4" s="17"/>
      <c r="L4" s="17"/>
      <c r="M4" s="17"/>
      <c r="N4" s="17"/>
      <c r="O4" s="17"/>
      <c r="P4" s="17"/>
      <c r="Q4" s="17"/>
      <c r="R4" s="17"/>
      <c r="S4" s="17"/>
      <c r="T4" s="17"/>
      <c r="U4" s="18"/>
      <c r="V4" s="18"/>
      <c r="W4" s="18"/>
      <c r="X4" s="18"/>
      <c r="Y4" s="18"/>
      <c r="Z4" s="18"/>
      <c r="AA4" s="18"/>
      <c r="AB4" s="18"/>
      <c r="AC4" s="18"/>
      <c r="AD4" s="18"/>
    </row>
    <row r="5" spans="1:73" s="19" customFormat="1" ht="12.6" customHeight="1">
      <c r="A5" s="19" t="s">
        <v>127</v>
      </c>
      <c r="B5" s="20"/>
      <c r="C5" s="400" t="s">
        <v>128</v>
      </c>
      <c r="D5" s="408">
        <v>1</v>
      </c>
      <c r="E5" s="411" t="s">
        <v>129</v>
      </c>
      <c r="F5" s="21" t="s">
        <v>130</v>
      </c>
      <c r="G5" s="22" t="s">
        <v>123</v>
      </c>
      <c r="H5" s="22" t="s">
        <v>123</v>
      </c>
      <c r="I5" s="22" t="s">
        <v>123</v>
      </c>
      <c r="J5" s="22" t="s">
        <v>123</v>
      </c>
      <c r="K5" s="22" t="s">
        <v>123</v>
      </c>
      <c r="L5" s="22"/>
      <c r="M5" s="22"/>
      <c r="N5" s="22"/>
      <c r="O5" s="22"/>
      <c r="P5" s="22"/>
      <c r="Q5" s="22"/>
      <c r="R5" s="22"/>
      <c r="S5" s="22"/>
      <c r="T5" s="22"/>
      <c r="U5" s="22"/>
      <c r="V5" s="22"/>
      <c r="W5" s="22"/>
      <c r="X5" s="22"/>
      <c r="Y5" s="22"/>
      <c r="Z5" s="22"/>
      <c r="AA5" s="22"/>
      <c r="AB5" s="22"/>
      <c r="AC5" s="22"/>
      <c r="AD5" s="23"/>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row>
    <row r="6" spans="1:73" ht="12.6" customHeight="1">
      <c r="A6" s="3" t="s">
        <v>131</v>
      </c>
      <c r="B6" s="25"/>
      <c r="C6" s="401"/>
      <c r="D6" s="409"/>
      <c r="E6" s="412"/>
      <c r="F6" s="27" t="s">
        <v>132</v>
      </c>
      <c r="G6" s="28" t="s">
        <v>126</v>
      </c>
      <c r="H6" s="28" t="s">
        <v>126</v>
      </c>
      <c r="I6" s="28" t="s">
        <v>126</v>
      </c>
      <c r="J6" s="28" t="s">
        <v>126</v>
      </c>
      <c r="K6" s="28"/>
      <c r="L6" s="28"/>
      <c r="M6" s="28"/>
      <c r="N6" s="28"/>
      <c r="O6" s="28"/>
      <c r="P6" s="28"/>
      <c r="Q6" s="28"/>
      <c r="R6" s="28"/>
      <c r="S6" s="28"/>
      <c r="T6" s="28"/>
      <c r="U6" s="28"/>
      <c r="V6" s="28"/>
      <c r="W6" s="28"/>
      <c r="X6" s="28"/>
      <c r="Y6" s="28"/>
      <c r="Z6" s="28"/>
      <c r="AA6" s="28"/>
      <c r="AB6" s="28"/>
      <c r="AC6" s="28"/>
      <c r="AD6" s="29"/>
    </row>
    <row r="7" spans="1:73" ht="12.75" customHeight="1">
      <c r="A7" s="3" t="s">
        <v>133</v>
      </c>
      <c r="B7" s="25"/>
      <c r="C7" s="401"/>
      <c r="D7" s="409"/>
      <c r="E7" s="412"/>
      <c r="F7" s="27" t="s">
        <v>134</v>
      </c>
      <c r="G7" s="28" t="s">
        <v>131</v>
      </c>
      <c r="H7" s="28" t="s">
        <v>131</v>
      </c>
      <c r="I7" s="28" t="s">
        <v>131</v>
      </c>
      <c r="J7" s="28" t="s">
        <v>131</v>
      </c>
      <c r="K7" s="28"/>
      <c r="L7" s="28"/>
      <c r="M7" s="28"/>
      <c r="N7" s="28"/>
      <c r="O7" s="28"/>
      <c r="P7" s="28"/>
      <c r="Q7" s="28"/>
      <c r="R7" s="28"/>
      <c r="S7" s="28"/>
      <c r="T7" s="28"/>
      <c r="U7" s="28"/>
      <c r="V7" s="28"/>
      <c r="W7" s="28"/>
      <c r="X7" s="28"/>
      <c r="Y7" s="28"/>
      <c r="Z7" s="28"/>
      <c r="AA7" s="28"/>
      <c r="AB7" s="28"/>
      <c r="AC7" s="28"/>
      <c r="AD7" s="29"/>
    </row>
    <row r="8" spans="1:73" ht="12.75" customHeight="1">
      <c r="B8" s="25"/>
      <c r="C8" s="401"/>
      <c r="D8" s="409"/>
      <c r="E8" s="412"/>
      <c r="F8" s="30" t="s">
        <v>135</v>
      </c>
      <c r="G8" s="393">
        <v>1137282</v>
      </c>
      <c r="H8" s="393">
        <v>1066786</v>
      </c>
      <c r="I8" s="393">
        <v>1061958</v>
      </c>
      <c r="J8" s="393">
        <v>965320</v>
      </c>
      <c r="K8" s="31"/>
      <c r="L8" s="31"/>
      <c r="M8" s="31"/>
      <c r="N8" s="31"/>
      <c r="O8" s="31"/>
      <c r="P8" s="31"/>
      <c r="Q8" s="31"/>
      <c r="R8" s="31"/>
      <c r="S8" s="31"/>
      <c r="T8" s="31"/>
      <c r="U8" s="31"/>
      <c r="V8" s="31"/>
      <c r="W8" s="31"/>
      <c r="X8" s="31"/>
      <c r="Y8" s="31"/>
      <c r="Z8" s="31"/>
      <c r="AA8" s="31"/>
      <c r="AB8" s="31"/>
      <c r="AC8" s="31"/>
      <c r="AD8" s="32"/>
    </row>
    <row r="9" spans="1:73" ht="14.4" thickBot="1">
      <c r="B9" s="25"/>
      <c r="C9" s="401"/>
      <c r="D9" s="410"/>
      <c r="E9" s="413"/>
      <c r="F9" s="33" t="s">
        <v>136</v>
      </c>
      <c r="G9" s="34">
        <f>IF(G7= "witterungsbereinigt", IF(G6="in m³",G8*11.4,IF(G6="in MWh",G8*1000,G8))*Faktoren!C$5/100, IF(G6="in m³",G8*11.4,IF(G6="in MWh",G8*1000,G8)))</f>
        <v>1137282</v>
      </c>
      <c r="H9" s="34">
        <f>IF(H7= "witterungsbereinigt", IF(H6="in m³",H8*11.4,IF(H6="in MWh",H8*1000,H8))*Faktoren!D$5/100, IF(H6="in m³",H8*11.4,IF(H6="in MWh",H8*1000,H8)))</f>
        <v>1066786</v>
      </c>
      <c r="I9" s="34">
        <f>IF(I7= "witterungsbereinigt", IF(I6="in m³",I8*11.4,IF(I6="in MWh",I8*1000,I8))*Faktoren!E$5/100, IF(I6="in m³",I8*11.4,IF(I6="in MWh",I8*1000,I8)))</f>
        <v>1061958</v>
      </c>
      <c r="J9" s="34">
        <f>IF(J7= "witterungsbereinigt", IF(J6="in m³",J8*11.4,IF(J6="in MWh",J8*1000,J8))*Faktoren!F$5/100, IF(J6="in m³",J8*11.4,IF(J6="in MWh",J8*1000,J8)))</f>
        <v>965320</v>
      </c>
      <c r="K9" s="34">
        <f>IF(K7= "witterungsbereinigt", IF(K6="in m³",K8*11.4,IF(K6="in MWh",K8*1000,K8))*Faktoren!G$5/100, IF(K6="in m³",K8*11.4,IF(K6="in MWh",K8*1000,K8)))</f>
        <v>0</v>
      </c>
      <c r="L9" s="34">
        <f>IF(L7= "witterungsbereinigt", IF(L6="in m³",L8*11.4,IF(L6="in MWh",L8*1000,L8))*Faktoren!H$5/100, IF(L6="in m³",L8*11.4,IF(L6="in MWh",L8*1000,L8)))</f>
        <v>0</v>
      </c>
      <c r="M9" s="34">
        <f>IF(M7= "witterungsbereinigt", IF(M6="in m³",M8*11.4,IF(M6="in MWh",M8*1000,M8))*Faktoren!I$5/100, IF(M6="in m³",M8*11.4,IF(M6="in MWh",M8*1000,M8)))</f>
        <v>0</v>
      </c>
      <c r="N9" s="34">
        <f>IF(N7= "witterungsbereinigt", IF(N6="in m³",N8*11.4,IF(N6="in MWh",N8*1000,N8))*Faktoren!J$5/100, IF(N6="in m³",N8*11.4,IF(N6="in MWh",N8*1000,N8)))</f>
        <v>0</v>
      </c>
      <c r="O9" s="34">
        <f>IF(O7= "witterungsbereinigt", IF(O6="in m³",O8*11.4,IF(O6="in MWh",O8*1000,O8))*Faktoren!K$5/100, IF(O6="in m³",O8*11.4,IF(O6="in MWh",O8*1000,O8)))</f>
        <v>0</v>
      </c>
      <c r="P9" s="34">
        <f>IF(P7= "witterungsbereinigt", IF(P6="in m³",P8*11.4,IF(P6="in MWh",P8*1000,P8))*Faktoren!L$5/100, IF(P6="in m³",P8*11.4,IF(P6="in MWh",P8*1000,P8)))</f>
        <v>0</v>
      </c>
      <c r="Q9" s="34">
        <f>IF(Q7= "witterungsbereinigt", IF(Q6="in m³",Q8*11.4,IF(Q6="in MWh",Q8*1000,Q8))*Faktoren!M$5/100, IF(Q6="in m³",Q8*11.4,IF(Q6="in MWh",Q8*1000,Q8)))</f>
        <v>0</v>
      </c>
      <c r="R9" s="34">
        <f>IF(R7= "witterungsbereinigt", IF(R6="in m³",R8*11.4,IF(R6="in MWh",R8*1000,R8))*Faktoren!N$5/100, IF(R6="in m³",R8*11.4,IF(R6="in MWh",R8*1000,R8)))</f>
        <v>0</v>
      </c>
      <c r="S9" s="34">
        <f>IF(S7= "witterungsbereinigt", IF(S6="in m³",S8*11.4,IF(S6="in MWh",S8*1000,S8))*Faktoren!O$5/100, IF(S6="in m³",S8*11.4,IF(S6="in MWh",S8*1000,S8)))</f>
        <v>0</v>
      </c>
      <c r="T9" s="34">
        <f>IF(T7= "witterungsbereinigt", IF(T6="in m³",T8*11.4,IF(T6="in MWh",T8*1000,T8))*Faktoren!P$5/100, IF(T6="in m³",T8*11.4,IF(T6="in MWh",T8*1000,T8)))</f>
        <v>0</v>
      </c>
      <c r="U9" s="34">
        <f>IF(U7= "witterungsbereinigt", IF(U6="in m³",U8*11.4,IF(U6="in MWh",U8*1000,U8))*Faktoren!Q$5/100, IF(U6="in m³",U8*11.4,IF(U6="in MWh",U8*1000,U8)))</f>
        <v>0</v>
      </c>
      <c r="V9" s="34">
        <f>IF(V7= "witterungsbereinigt", IF(V6="in m³",V8*11.4,IF(V6="in MWh",V8*1000,V8))*Faktoren!R$5/100, IF(V6="in m³",V8*11.4,IF(V6="in MWh",V8*1000,V8)))</f>
        <v>0</v>
      </c>
      <c r="W9" s="34">
        <f>IF(W7= "witterungsbereinigt", IF(W6="in m³",W8*11.4,IF(W6="in MWh",W8*1000,W8))*Faktoren!S$5/100, IF(W6="in m³",W8*11.4,IF(W6="in MWh",W8*1000,W8)))</f>
        <v>0</v>
      </c>
      <c r="X9" s="34">
        <f>IF(X7= "witterungsbereinigt", IF(X6="in m³",X8*11.4,IF(X6="in MWh",X8*1000,X8))*Faktoren!T$5/100, IF(X6="in m³",X8*11.4,IF(X6="in MWh",X8*1000,X8)))</f>
        <v>0</v>
      </c>
      <c r="Y9" s="34">
        <f>IF(Y7= "witterungsbereinigt", IF(Y6="in m³",Y8*11.4,IF(Y6="in MWh",Y8*1000,Y8))*Faktoren!U$5/100, IF(Y6="in m³",Y8*11.4,IF(Y6="in MWh",Y8*1000,Y8)))</f>
        <v>0</v>
      </c>
      <c r="Z9" s="34">
        <f>IF(Z7= "witterungsbereinigt", IF(Z6="in m³",Z8*11.4,IF(Z6="in MWh",Z8*1000,Z8))*Faktoren!V$5/100, IF(Z6="in m³",Z8*11.4,IF(Z6="in MWh",Z8*1000,Z8)))</f>
        <v>0</v>
      </c>
      <c r="AA9" s="34">
        <f>IF(AA7= "witterungsbereinigt", IF(AA6="in m³",AA8*11.4,IF(AA6="in MWh",AA8*1000,AA8))*Faktoren!W$5/100, IF(AA6="in m³",AA8*11.4,IF(AA6="in MWh",AA8*1000,AA8)))</f>
        <v>0</v>
      </c>
      <c r="AB9" s="34">
        <f>IF(AB7= "witterungsbereinigt", IF(AB6="in m³",AB8*11.4,IF(AB6="in MWh",AB8*1000,AB8))*Faktoren!X$5/100, IF(AB6="in m³",AB8*11.4,IF(AB6="in MWh",AB8*1000,AB8)))</f>
        <v>0</v>
      </c>
      <c r="AC9" s="34">
        <f>IF(AC7= "witterungsbereinigt", IF(AC6="in m³",AC8*11.4,IF(AC6="in MWh",AC8*1000,AC8))*Faktoren!Y$5/100, IF(AC6="in m³",AC8*11.4,IF(AC6="in MWh",AC8*1000,AC8)))</f>
        <v>0</v>
      </c>
      <c r="AD9" s="35">
        <f>IF(AD7= "witterungsbereinigt", IF(AD6="in m³",AD8*11.4,IF(AD6="in MWh",AD8*1000,AD8))*Faktoren!Z$5/100, IF(AD6="in m³",AD8*11.4,IF(AD6="in MWh",AD8*1000,AD8)))</f>
        <v>0</v>
      </c>
    </row>
    <row r="10" spans="1:73" s="19" customFormat="1" ht="15" hidden="1" customHeight="1">
      <c r="B10" s="20"/>
      <c r="C10" s="401"/>
      <c r="D10" s="26"/>
      <c r="E10" s="36"/>
      <c r="F10" s="37" t="s">
        <v>137</v>
      </c>
      <c r="G10" s="38">
        <f>IF(G5="gas",Energieverbräuche!G9*Faktoren!C$8/1000, Energieverbräuche!G9*Faktoren!C$9/1000)</f>
        <v>361655.67599999998</v>
      </c>
      <c r="H10" s="38">
        <f>IF(H5="gas",Energieverbräuche!H9*Faktoren!D$8/1000, Energieverbräuche!H9*Faktoren!D$9/1000)</f>
        <v>339237.94799999997</v>
      </c>
      <c r="I10" s="38">
        <f>IF(I5="gas",Energieverbräuche!I9*Faktoren!E$8/1000, Energieverbräuche!I9*Faktoren!E$9/1000)</f>
        <v>337702.64399999997</v>
      </c>
      <c r="J10" s="38">
        <f>IF(J5="gas",Energieverbräuche!J9*Faktoren!F$8/1000, Energieverbräuche!J9*Faktoren!F$9/1000)</f>
        <v>306971.76</v>
      </c>
      <c r="K10" s="38">
        <f>IF(K5="gas",Energieverbräuche!K9*Faktoren!G$8/1000, Energieverbräuche!K9*Faktoren!G$9/1000)</f>
        <v>0</v>
      </c>
      <c r="L10" s="38">
        <f>IF(L5="gas",Energieverbräuche!L9*Faktoren!H$8/1000, Energieverbräuche!L9*Faktoren!H$9/1000)</f>
        <v>0</v>
      </c>
      <c r="M10" s="38">
        <f>IF(M5="gas",Energieverbräuche!M9*Faktoren!I$8/1000, Energieverbräuche!M9*Faktoren!I$9/1000)</f>
        <v>0</v>
      </c>
      <c r="N10" s="38">
        <f>IF(N5="gas",Energieverbräuche!N9*Faktoren!J$8/1000, Energieverbräuche!N9*Faktoren!J$9/1000)</f>
        <v>0</v>
      </c>
      <c r="O10" s="38">
        <f>IF(O5="gas",Energieverbräuche!O9*Faktoren!K$8/1000, Energieverbräuche!O9*Faktoren!K$9/1000)</f>
        <v>0</v>
      </c>
      <c r="P10" s="38">
        <f>IF(P5="gas",Energieverbräuche!P9*Faktoren!L$8/1000, Energieverbräuche!P9*Faktoren!L$9/1000)</f>
        <v>0</v>
      </c>
      <c r="Q10" s="38">
        <f>IF(Q5="gas",Energieverbräuche!Q9*Faktoren!M$8/1000, Energieverbräuche!Q9*Faktoren!M$9/1000)</f>
        <v>0</v>
      </c>
      <c r="R10" s="38">
        <f>IF(R5="gas",Energieverbräuche!R9*Faktoren!N$8/1000, Energieverbräuche!R9*Faktoren!N$9/1000)</f>
        <v>0</v>
      </c>
      <c r="S10" s="38">
        <f>IF(S5="gas",Energieverbräuche!S9*Faktoren!O$8/1000, Energieverbräuche!S9*Faktoren!O$9/1000)</f>
        <v>0</v>
      </c>
      <c r="T10" s="38">
        <f>IF(T5="gas",Energieverbräuche!T9*Faktoren!P$8/1000, Energieverbräuche!T9*Faktoren!P$9/1000)</f>
        <v>0</v>
      </c>
      <c r="U10" s="38">
        <f>IF(U5="gas",Energieverbräuche!U9*Faktoren!Q$8/1000, Energieverbräuche!U9*Faktoren!Q$9/1000)</f>
        <v>0</v>
      </c>
      <c r="V10" s="38">
        <f>IF(V5="gas",Energieverbräuche!V9*Faktoren!R$8/1000, Energieverbräuche!V9*Faktoren!R$9/1000)</f>
        <v>0</v>
      </c>
      <c r="W10" s="38">
        <f>IF(W5="gas",Energieverbräuche!W9*Faktoren!S$8/1000, Energieverbräuche!W9*Faktoren!S$9/1000)</f>
        <v>0</v>
      </c>
      <c r="X10" s="38">
        <f>IF(X5="gas",Energieverbräuche!X9*Faktoren!T$8/1000, Energieverbräuche!X9*Faktoren!T$9/1000)</f>
        <v>0</v>
      </c>
      <c r="Y10" s="38">
        <f>IF(Y5="gas",Energieverbräuche!Y9*Faktoren!U$8/1000, Energieverbräuche!Y9*Faktoren!U$9/1000)</f>
        <v>0</v>
      </c>
      <c r="Z10" s="38">
        <f>IF(Z5="gas",Energieverbräuche!Z9*Faktoren!V$8/1000, Energieverbräuche!Z9*Faktoren!V$9/1000)</f>
        <v>0</v>
      </c>
      <c r="AA10" s="38">
        <f>IF(AA5="gas",Energieverbräuche!AA9*Faktoren!W$8/1000, Energieverbräuche!AA9*Faktoren!W$9/1000)</f>
        <v>0</v>
      </c>
      <c r="AB10" s="38">
        <f>IF(AB5="gas",Energieverbräuche!AB9*Faktoren!X$8/1000, Energieverbräuche!AB9*Faktoren!X$9/1000)</f>
        <v>0</v>
      </c>
      <c r="AC10" s="38">
        <f>IF(AC5="gas",Energieverbräuche!AC9*Faktoren!Y$8/1000, Energieverbräuche!AC9*Faktoren!Y$9/1000)</f>
        <v>0</v>
      </c>
      <c r="AD10" s="38">
        <f>IF(AD5="gas",Energieverbräuche!AD9*Faktoren!Z$8/1000, Energieverbräuche!AD9*Faktoren!Z$9/1000)</f>
        <v>0</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row>
    <row r="11" spans="1:73">
      <c r="B11" s="25"/>
      <c r="C11" s="401"/>
      <c r="D11" s="408">
        <v>2</v>
      </c>
      <c r="E11" s="405"/>
      <c r="F11" s="39" t="s">
        <v>130</v>
      </c>
      <c r="G11" s="28"/>
      <c r="H11" s="28"/>
      <c r="I11" s="28"/>
      <c r="J11" s="28"/>
      <c r="K11" s="28"/>
      <c r="L11" s="28"/>
      <c r="M11" s="28"/>
      <c r="N11" s="28"/>
      <c r="O11" s="28"/>
      <c r="P11" s="28"/>
      <c r="Q11" s="28"/>
      <c r="R11" s="28"/>
      <c r="S11" s="28"/>
      <c r="T11" s="28"/>
      <c r="U11" s="28"/>
      <c r="V11" s="28"/>
      <c r="W11" s="28"/>
      <c r="X11" s="28"/>
      <c r="Y11" s="28"/>
      <c r="Z11" s="28"/>
      <c r="AA11" s="28"/>
      <c r="AB11" s="28"/>
      <c r="AC11" s="28"/>
      <c r="AD11" s="29"/>
    </row>
    <row r="12" spans="1:73">
      <c r="B12" s="25"/>
      <c r="C12" s="401"/>
      <c r="D12" s="409"/>
      <c r="E12" s="406"/>
      <c r="F12" s="39" t="s">
        <v>132</v>
      </c>
      <c r="G12" s="28"/>
      <c r="H12" s="28"/>
      <c r="I12" s="28"/>
      <c r="J12" s="28"/>
      <c r="K12" s="28"/>
      <c r="L12" s="28"/>
      <c r="M12" s="28"/>
      <c r="N12" s="28"/>
      <c r="O12" s="28"/>
      <c r="P12" s="28"/>
      <c r="Q12" s="28"/>
      <c r="R12" s="28"/>
      <c r="S12" s="28"/>
      <c r="T12" s="28"/>
      <c r="U12" s="28"/>
      <c r="V12" s="28"/>
      <c r="W12" s="28"/>
      <c r="X12" s="28"/>
      <c r="Y12" s="28"/>
      <c r="Z12" s="28"/>
      <c r="AA12" s="28"/>
      <c r="AB12" s="28"/>
      <c r="AC12" s="28"/>
      <c r="AD12" s="29"/>
    </row>
    <row r="13" spans="1:73" ht="12.75" customHeight="1">
      <c r="B13" s="25"/>
      <c r="C13" s="401"/>
      <c r="D13" s="409"/>
      <c r="E13" s="406"/>
      <c r="F13" s="39" t="s">
        <v>134</v>
      </c>
      <c r="G13" s="28"/>
      <c r="H13" s="28"/>
      <c r="I13" s="28"/>
      <c r="J13" s="28"/>
      <c r="K13" s="28"/>
      <c r="L13" s="28"/>
      <c r="M13" s="28"/>
      <c r="N13" s="28"/>
      <c r="O13" s="28"/>
      <c r="P13" s="28"/>
      <c r="Q13" s="28"/>
      <c r="R13" s="28"/>
      <c r="S13" s="28"/>
      <c r="T13" s="28"/>
      <c r="U13" s="28"/>
      <c r="V13" s="28"/>
      <c r="W13" s="28"/>
      <c r="X13" s="28"/>
      <c r="Y13" s="28"/>
      <c r="Z13" s="28"/>
      <c r="AA13" s="28"/>
      <c r="AB13" s="28"/>
      <c r="AC13" s="28"/>
      <c r="AD13" s="29"/>
    </row>
    <row r="14" spans="1:73">
      <c r="B14" s="25"/>
      <c r="C14" s="401"/>
      <c r="D14" s="409"/>
      <c r="E14" s="406"/>
      <c r="F14" s="40" t="s">
        <v>135</v>
      </c>
      <c r="G14" s="31"/>
      <c r="H14" s="31"/>
      <c r="I14" s="31"/>
      <c r="J14" s="31"/>
      <c r="K14" s="31"/>
      <c r="L14" s="31"/>
      <c r="M14" s="31"/>
      <c r="N14" s="31"/>
      <c r="O14" s="31"/>
      <c r="P14" s="31"/>
      <c r="Q14" s="31"/>
      <c r="R14" s="31"/>
      <c r="S14" s="31"/>
      <c r="T14" s="31"/>
      <c r="U14" s="31"/>
      <c r="V14" s="31"/>
      <c r="W14" s="31"/>
      <c r="X14" s="31"/>
      <c r="Y14" s="31"/>
      <c r="Z14" s="31"/>
      <c r="AA14" s="31"/>
      <c r="AB14" s="31"/>
      <c r="AC14" s="31"/>
      <c r="AD14" s="32"/>
    </row>
    <row r="15" spans="1:73" ht="14.4" thickBot="1">
      <c r="B15" s="25"/>
      <c r="C15" s="401"/>
      <c r="D15" s="410"/>
      <c r="E15" s="407"/>
      <c r="F15" s="41" t="s">
        <v>136</v>
      </c>
      <c r="G15" s="42">
        <f>IF(G13= "witterungsbereinigt", IF(G12="in m³",G14*11.4,IF(G12="in MWh",G14*1000,G14))*Faktoren!C$5/100, IF(G12="in m³",G14*11.4,IF(G12="in MWh",G14*1000,G14)))</f>
        <v>0</v>
      </c>
      <c r="H15" s="42">
        <f>IF(H13= "witterungsbereinigt", IF(H12="in m³",H14*11.4,IF(H12="in MWh",H14*1000,H14))*Faktoren!D$5/100, IF(H12="in m³",H14*11.4,IF(H12="in MWh",H14*1000,H14)))</f>
        <v>0</v>
      </c>
      <c r="I15" s="42">
        <f>IF(I13= "witterungsbereinigt", IF(I12="in m³",I14*11.4,IF(I12="in MWh",I14*1000,I14))*Faktoren!E$5/100, IF(I12="in m³",I14*11.4,IF(I12="in MWh",I14*1000,I14)))</f>
        <v>0</v>
      </c>
      <c r="J15" s="42">
        <f>IF(J13= "witterungsbereinigt", IF(J12="in m³",J14*11.4,IF(J12="in MWh",J14*1000,J14))*Faktoren!F$5/100, IF(J12="in m³",J14*11.4,IF(J12="in MWh",J14*1000,J14)))</f>
        <v>0</v>
      </c>
      <c r="K15" s="42">
        <f>IF(K13= "witterungsbereinigt", IF(K12="in m³",K14*11.4,IF(K12="in MWh",K14*1000,K14))*Faktoren!G$5/100, IF(K12="in m³",K14*11.4,IF(K12="in MWh",K14*1000,K14)))</f>
        <v>0</v>
      </c>
      <c r="L15" s="42">
        <f>IF(L13= "witterungsbereinigt", IF(L12="in m³",L14*11.4,IF(L12="in MWh",L14*1000,L14))*Faktoren!H$5/100, IF(L12="in m³",L14*11.4,IF(L12="in MWh",L14*1000,L14)))</f>
        <v>0</v>
      </c>
      <c r="M15" s="42">
        <f>IF(M13= "witterungsbereinigt", IF(M12="in m³",M14*11.4,IF(M12="in MWh",M14*1000,M14))*Faktoren!I$5/100, IF(M12="in m³",M14*11.4,IF(M12="in MWh",M14*1000,M14)))</f>
        <v>0</v>
      </c>
      <c r="N15" s="42">
        <f>IF(N13= "witterungsbereinigt", IF(N12="in m³",N14*11.4,IF(N12="in MWh",N14*1000,N14))*Faktoren!J$5/100, IF(N12="in m³",N14*11.4,IF(N12="in MWh",N14*1000,N14)))</f>
        <v>0</v>
      </c>
      <c r="O15" s="42">
        <f>IF(O13= "witterungsbereinigt", IF(O12="in m³",O14*11.4,IF(O12="in MWh",O14*1000,O14))*Faktoren!K$5/100, IF(O12="in m³",O14*11.4,IF(O12="in MWh",O14*1000,O14)))</f>
        <v>0</v>
      </c>
      <c r="P15" s="42">
        <f>IF(P13= "witterungsbereinigt", IF(P12="in m³",P14*11.4,IF(P12="in MWh",P14*1000,P14))*Faktoren!L$5/100, IF(P12="in m³",P14*11.4,IF(P12="in MWh",P14*1000,P14)))</f>
        <v>0</v>
      </c>
      <c r="Q15" s="34">
        <f>IF(Q13= "witterungsbereinigt", IF(Q12="in m³",Q14*11.4,IF(Q12="in MWh",Q14*1000,Q14))*Faktoren!M$5/100, IF(Q12="in m³",Q14*11.4,IF(Q12="in MWh",Q14*1000,Q14)))</f>
        <v>0</v>
      </c>
      <c r="R15" s="34">
        <f>IF(R13= "witterungsbereinigt", IF(R12="in m³",R14*11.4,IF(R12="in MWh",R14*1000,R14))*Faktoren!N$5/100, IF(R12="in m³",R14*11.4,IF(R12="in MWh",R14*1000,R14)))</f>
        <v>0</v>
      </c>
      <c r="S15" s="34">
        <f>IF(S13= "witterungsbereinigt", IF(S12="in m³",S14*11.4,IF(S12="in MWh",S14*1000,S14))*Faktoren!O$5/100, IF(S12="in m³",S14*11.4,IF(S12="in MWh",S14*1000,S14)))</f>
        <v>0</v>
      </c>
      <c r="T15" s="34">
        <f>IF(T13= "witterungsbereinigt", IF(T12="in m³",T14*11.4,IF(T12="in MWh",T14*1000,T14))*Faktoren!P$5/100, IF(T12="in m³",T14*11.4,IF(T12="in MWh",T14*1000,T14)))</f>
        <v>0</v>
      </c>
      <c r="U15" s="34">
        <f>IF(U13= "witterungsbereinigt", IF(U12="in m³",U14*11.4,IF(U12="in MWh",U14*1000,U14))*Faktoren!Q$5/100, IF(U12="in m³",U14*11.4,IF(U12="in MWh",U14*1000,U14)))</f>
        <v>0</v>
      </c>
      <c r="V15" s="34">
        <f>IF(V13= "witterungsbereinigt", IF(V12="in m³",V14*11.4,IF(V12="in MWh",V14*1000,V14))*Faktoren!R$5/100, IF(V12="in m³",V14*11.4,IF(V12="in MWh",V14*1000,V14)))</f>
        <v>0</v>
      </c>
      <c r="W15" s="34">
        <f>IF(W13= "witterungsbereinigt", IF(W12="in m³",W14*11.4,IF(W12="in MWh",W14*1000,W14))*Faktoren!S$5/100, IF(W12="in m³",W14*11.4,IF(W12="in MWh",W14*1000,W14)))</f>
        <v>0</v>
      </c>
      <c r="X15" s="34">
        <f>IF(X13= "witterungsbereinigt", IF(X12="in m³",X14*11.4,IF(X12="in MWh",X14*1000,X14))*Faktoren!T$5/100, IF(X12="in m³",X14*11.4,IF(X12="in MWh",X14*1000,X14)))</f>
        <v>0</v>
      </c>
      <c r="Y15" s="34">
        <f>IF(Y13= "witterungsbereinigt", IF(Y12="in m³",Y14*11.4,IF(Y12="in MWh",Y14*1000,Y14))*Faktoren!U$5/100, IF(Y12="in m³",Y14*11.4,IF(Y12="in MWh",Y14*1000,Y14)))</f>
        <v>0</v>
      </c>
      <c r="Z15" s="34">
        <f>IF(Z13= "witterungsbereinigt", IF(Z12="in m³",Z14*11.4,IF(Z12="in MWh",Z14*1000,Z14))*Faktoren!V$5/100, IF(Z12="in m³",Z14*11.4,IF(Z12="in MWh",Z14*1000,Z14)))</f>
        <v>0</v>
      </c>
      <c r="AA15" s="34">
        <f>IF(AA13= "witterungsbereinigt", IF(AA12="in m³",AA14*11.4,IF(AA12="in MWh",AA14*1000,AA14))*Faktoren!W$5/100, IF(AA12="in m³",AA14*11.4,IF(AA12="in MWh",AA14*1000,AA14)))</f>
        <v>0</v>
      </c>
      <c r="AB15" s="34">
        <f>IF(AB13= "witterungsbereinigt", IF(AB12="in m³",AB14*11.4,IF(AB12="in MWh",AB14*1000,AB14))*Faktoren!X$5/100, IF(AB12="in m³",AB14*11.4,IF(AB12="in MWh",AB14*1000,AB14)))</f>
        <v>0</v>
      </c>
      <c r="AC15" s="34">
        <f>IF(AC13= "witterungsbereinigt", IF(AC12="in m³",AC14*11.4,IF(AC12="in MWh",AC14*1000,AC14))*Faktoren!Y$5/100, IF(AC12="in m³",AC14*11.4,IF(AC12="in MWh",AC14*1000,AC14)))</f>
        <v>0</v>
      </c>
      <c r="AD15" s="35">
        <f>IF(AD13= "witterungsbereinigt", IF(AD12="in m³",AD14*11.4,IF(AD12="in MWh",AD14*1000,AD14))*Faktoren!Z$5/100, IF(AD12="in m³",AD14*11.4,IF(AD12="in MWh",AD14*1000,AD14)))</f>
        <v>0</v>
      </c>
    </row>
    <row r="16" spans="1:73" ht="15" hidden="1" customHeight="1">
      <c r="B16" s="25"/>
      <c r="C16" s="401"/>
      <c r="D16" s="26"/>
      <c r="E16" s="36"/>
      <c r="F16" s="37" t="s">
        <v>137</v>
      </c>
      <c r="G16" s="38">
        <f>IF(G11="gas",Energieverbräuche!G15*Faktoren!C$8/1000, Energieverbräuche!G15*Faktoren!C$9/1000)</f>
        <v>0</v>
      </c>
      <c r="H16" s="38">
        <f>IF(H11="gas",Energieverbräuche!H15*Faktoren!D$8/1000, Energieverbräuche!H15*Faktoren!D$9/1000)</f>
        <v>0</v>
      </c>
      <c r="I16" s="38">
        <f>IF(I11="gas",Energieverbräuche!I15*Faktoren!E$8/1000, Energieverbräuche!I15*Faktoren!E$9/1000)</f>
        <v>0</v>
      </c>
      <c r="J16" s="38">
        <f>IF(J11="gas",Energieverbräuche!J15*Faktoren!F$8/1000, Energieverbräuche!J15*Faktoren!F$9/1000)</f>
        <v>0</v>
      </c>
      <c r="K16" s="38">
        <f>IF(K11="gas",Energieverbräuche!K15*Faktoren!G$8/1000, Energieverbräuche!K15*Faktoren!G$9/1000)</f>
        <v>0</v>
      </c>
      <c r="L16" s="38">
        <f>IF(L11="gas",Energieverbräuche!L15*Faktoren!H$8/1000, Energieverbräuche!L15*Faktoren!H$9/1000)</f>
        <v>0</v>
      </c>
      <c r="M16" s="38">
        <f>IF(M11="gas",Energieverbräuche!M15*Faktoren!I$8/1000, Energieverbräuche!M15*Faktoren!I$9/1000)</f>
        <v>0</v>
      </c>
      <c r="N16" s="38">
        <f>IF(N11="gas",Energieverbräuche!N15*Faktoren!J$8/1000, Energieverbräuche!N15*Faktoren!J$9/1000)</f>
        <v>0</v>
      </c>
      <c r="O16" s="38">
        <f>IF(O11="gas",Energieverbräuche!O15*Faktoren!K$8/1000, Energieverbräuche!O15*Faktoren!K$9/1000)</f>
        <v>0</v>
      </c>
      <c r="P16" s="38">
        <f>IF(P11="gas",Energieverbräuche!P15*Faktoren!L$8/1000, Energieverbräuche!P15*Faktoren!L$9/1000)</f>
        <v>0</v>
      </c>
      <c r="Q16" s="38">
        <f>IF(Q11="gas",Energieverbräuche!Q15*Faktoren!M$8/1000, Energieverbräuche!Q15*Faktoren!M$9/1000)</f>
        <v>0</v>
      </c>
      <c r="R16" s="38">
        <f>IF(R11="gas",Energieverbräuche!R15*Faktoren!N$8/1000, Energieverbräuche!R15*Faktoren!N$9/1000)</f>
        <v>0</v>
      </c>
      <c r="S16" s="38">
        <f>IF(S11="gas",Energieverbräuche!S15*Faktoren!O$8/1000, Energieverbräuche!S15*Faktoren!O$9/1000)</f>
        <v>0</v>
      </c>
      <c r="T16" s="38">
        <f>IF(T11="gas",Energieverbräuche!T15*Faktoren!P$8/1000, Energieverbräuche!T15*Faktoren!P$9/1000)</f>
        <v>0</v>
      </c>
      <c r="U16" s="38">
        <f>IF(U11="gas",Energieverbräuche!U15*Faktoren!Q$8/1000, Energieverbräuche!U15*Faktoren!Q$9/1000)</f>
        <v>0</v>
      </c>
      <c r="V16" s="38">
        <f>IF(V11="gas",Energieverbräuche!V15*Faktoren!R$8/1000, Energieverbräuche!V15*Faktoren!R$9/1000)</f>
        <v>0</v>
      </c>
      <c r="W16" s="38">
        <f>IF(W11="gas",Energieverbräuche!W15*Faktoren!S$8/1000, Energieverbräuche!W15*Faktoren!S$9/1000)</f>
        <v>0</v>
      </c>
      <c r="X16" s="38">
        <f>IF(X11="gas",Energieverbräuche!X15*Faktoren!T$8/1000, Energieverbräuche!X15*Faktoren!T$9/1000)</f>
        <v>0</v>
      </c>
      <c r="Y16" s="38">
        <f>IF(Y11="gas",Energieverbräuche!Y15*Faktoren!U$8/1000, Energieverbräuche!Y15*Faktoren!U$9/1000)</f>
        <v>0</v>
      </c>
      <c r="Z16" s="38">
        <f>IF(Z11="gas",Energieverbräuche!Z15*Faktoren!V$8/1000, Energieverbräuche!Z15*Faktoren!V$9/1000)</f>
        <v>0</v>
      </c>
      <c r="AA16" s="38">
        <f>IF(AA11="gas",Energieverbräuche!AA15*Faktoren!W$8/1000, Energieverbräuche!AA15*Faktoren!W$9/1000)</f>
        <v>0</v>
      </c>
      <c r="AB16" s="38">
        <f>IF(AB11="gas",Energieverbräuche!AB15*Faktoren!X$8/1000, Energieverbräuche!AB15*Faktoren!X$9/1000)</f>
        <v>0</v>
      </c>
      <c r="AC16" s="38">
        <f>IF(AC11="gas",Energieverbräuche!AC15*Faktoren!Y$8/1000, Energieverbräuche!AC15*Faktoren!Y$9/1000)</f>
        <v>0</v>
      </c>
      <c r="AD16" s="38">
        <f>IF(AD11="gas",Energieverbräuche!AD15*Faktoren!Z$8/1000, Energieverbräuche!AD15*Faktoren!Z$9/1000)</f>
        <v>0</v>
      </c>
    </row>
    <row r="17" spans="1:73">
      <c r="B17" s="25"/>
      <c r="C17" s="401"/>
      <c r="D17" s="414">
        <v>3</v>
      </c>
      <c r="E17" s="405"/>
      <c r="F17" s="39" t="s">
        <v>130</v>
      </c>
      <c r="G17" s="28"/>
      <c r="H17" s="28"/>
      <c r="I17" s="28"/>
      <c r="J17" s="28"/>
      <c r="K17" s="28"/>
      <c r="L17" s="28"/>
      <c r="M17" s="28"/>
      <c r="N17" s="28"/>
      <c r="O17" s="28"/>
      <c r="P17" s="28"/>
      <c r="Q17" s="28"/>
      <c r="R17" s="28"/>
      <c r="S17" s="28"/>
      <c r="T17" s="28"/>
      <c r="U17" s="28"/>
      <c r="V17" s="28"/>
      <c r="W17" s="28"/>
      <c r="X17" s="28"/>
      <c r="Y17" s="28"/>
      <c r="Z17" s="28"/>
      <c r="AA17" s="28"/>
      <c r="AB17" s="28"/>
      <c r="AC17" s="28"/>
      <c r="AD17" s="29"/>
    </row>
    <row r="18" spans="1:73" ht="12.75" customHeight="1">
      <c r="C18" s="401"/>
      <c r="D18" s="415"/>
      <c r="E18" s="406"/>
      <c r="F18" s="39" t="s">
        <v>132</v>
      </c>
      <c r="G18" s="28"/>
      <c r="H18" s="28"/>
      <c r="I18" s="28"/>
      <c r="J18" s="28"/>
      <c r="K18" s="28"/>
      <c r="L18" s="28"/>
      <c r="M18" s="28"/>
      <c r="N18" s="28"/>
      <c r="O18" s="28"/>
      <c r="P18" s="28"/>
      <c r="Q18" s="28"/>
      <c r="R18" s="28"/>
      <c r="S18" s="28"/>
      <c r="T18" s="28"/>
      <c r="U18" s="28"/>
      <c r="V18" s="28"/>
      <c r="W18" s="28"/>
      <c r="X18" s="28"/>
      <c r="Y18" s="28"/>
      <c r="Z18" s="28"/>
      <c r="AA18" s="28"/>
      <c r="AB18" s="28"/>
      <c r="AC18" s="28"/>
      <c r="AD18" s="29"/>
    </row>
    <row r="19" spans="1:73" ht="12.75" customHeight="1">
      <c r="B19" s="25"/>
      <c r="C19" s="401"/>
      <c r="D19" s="415"/>
      <c r="E19" s="406"/>
      <c r="F19" s="39" t="s">
        <v>134</v>
      </c>
      <c r="G19" s="28"/>
      <c r="H19" s="28"/>
      <c r="I19" s="28"/>
      <c r="J19" s="28"/>
      <c r="K19" s="28"/>
      <c r="L19" s="28"/>
      <c r="M19" s="28"/>
      <c r="N19" s="28"/>
      <c r="O19" s="28"/>
      <c r="P19" s="28"/>
      <c r="Q19" s="28"/>
      <c r="R19" s="28"/>
      <c r="S19" s="28"/>
      <c r="T19" s="28"/>
      <c r="U19" s="28"/>
      <c r="V19" s="28"/>
      <c r="W19" s="28"/>
      <c r="X19" s="28"/>
      <c r="Y19" s="28"/>
      <c r="Z19" s="28"/>
      <c r="AA19" s="28"/>
      <c r="AB19" s="28"/>
      <c r="AC19" s="28"/>
      <c r="AD19" s="29"/>
    </row>
    <row r="20" spans="1:73" s="10" customFormat="1" ht="12.6" customHeight="1">
      <c r="A20" s="3"/>
      <c r="B20" s="11"/>
      <c r="C20" s="401"/>
      <c r="D20" s="415"/>
      <c r="E20" s="406"/>
      <c r="F20" s="40" t="s">
        <v>135</v>
      </c>
      <c r="G20" s="31"/>
      <c r="H20" s="31"/>
      <c r="I20" s="31"/>
      <c r="J20" s="31"/>
      <c r="K20" s="31"/>
      <c r="L20" s="31"/>
      <c r="M20" s="31"/>
      <c r="N20" s="31"/>
      <c r="O20" s="31"/>
      <c r="P20" s="31"/>
      <c r="Q20" s="31"/>
      <c r="R20" s="31"/>
      <c r="S20" s="31"/>
      <c r="T20" s="31"/>
      <c r="U20" s="31"/>
      <c r="V20" s="31"/>
      <c r="W20" s="31"/>
      <c r="X20" s="31"/>
      <c r="Y20" s="31"/>
      <c r="Z20" s="31"/>
      <c r="AA20" s="31"/>
      <c r="AB20" s="31"/>
      <c r="AC20" s="31"/>
      <c r="AD20" s="32"/>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row>
    <row r="21" spans="1:73" ht="14.4" thickBot="1">
      <c r="C21" s="401"/>
      <c r="D21" s="416"/>
      <c r="E21" s="407"/>
      <c r="F21" s="41" t="s">
        <v>136</v>
      </c>
      <c r="G21" s="43">
        <f>IF(G19= "witterungsbereinigt", IF(G18="in m³",G20*11.4,IF(G18="in MWh",G20*1000,G20))*Faktoren!C$5/100, IF(G18="in m³",G20*11.4,IF(G18="in MWh",G20*1000,G20)))</f>
        <v>0</v>
      </c>
      <c r="H21" s="43">
        <f>IF(H19= "witterungsbereinigt", IF(H18="in m³",H20*11.4,IF(H18="in MWh",H20*1000,H20))*Faktoren!D$5/100, IF(H18="in m³",H20*11.4,IF(H18="in MWh",H20*1000,H20)))</f>
        <v>0</v>
      </c>
      <c r="I21" s="43">
        <f>IF(I19= "witterungsbereinigt", IF(I18="in m³",I20*11.4,IF(I18="in MWh",I20*1000,I20))*Faktoren!E$5/100, IF(I18="in m³",I20*11.4,IF(I18="in MWh",I20*1000,I20)))</f>
        <v>0</v>
      </c>
      <c r="J21" s="43">
        <f>IF(J19= "witterungsbereinigt", IF(J18="in m³",J20*11.4,IF(J18="in MWh",J20*1000,J20))*Faktoren!F$5/100, IF(J18="in m³",J20*11.4,IF(J18="in MWh",J20*1000,J20)))</f>
        <v>0</v>
      </c>
      <c r="K21" s="43">
        <f>IF(K19= "witterungsbereinigt", IF(K18="in m³",K20*11.4,IF(K18="in MWh",K20*1000,K20))*Faktoren!G$5/100, IF(K18="in m³",K20*11.4,IF(K18="in MWh",K20*1000,K20)))</f>
        <v>0</v>
      </c>
      <c r="L21" s="43">
        <f>IF(L19= "witterungsbereinigt", IF(L18="in m³",L20*11.4,IF(L18="in MWh",L20*1000,L20))*Faktoren!H$5/100, IF(L18="in m³",L20*11.4,IF(L18="in MWh",L20*1000,L20)))</f>
        <v>0</v>
      </c>
      <c r="M21" s="43">
        <f>IF(M19= "witterungsbereinigt", IF(M18="in m³",M20*11.4,IF(M18="in MWh",M20*1000,M20))*Faktoren!I$5/100, IF(M18="in m³",M20*11.4,IF(M18="in MWh",M20*1000,M20)))</f>
        <v>0</v>
      </c>
      <c r="N21" s="43">
        <f>IF(N19= "witterungsbereinigt", IF(N18="in m³",N20*11.4,IF(N18="in MWh",N20*1000,N20))*Faktoren!J$5/100, IF(N18="in m³",N20*11.4,IF(N18="in MWh",N20*1000,N20)))</f>
        <v>0</v>
      </c>
      <c r="O21" s="43">
        <f>IF(O19= "witterungsbereinigt", IF(O18="in m³",O20*11.4,IF(O18="in MWh",O20*1000,O20))*Faktoren!K$5/100, IF(O18="in m³",O20*11.4,IF(O18="in MWh",O20*1000,O20)))</f>
        <v>0</v>
      </c>
      <c r="P21" s="43">
        <f>IF(P19= "witterungsbereinigt", IF(P18="in m³",P20*11.4,IF(P18="in MWh",P20*1000,P20))*Faktoren!L$5/100, IF(P18="in m³",P20*11.4,IF(P18="in MWh",P20*1000,P20)))</f>
        <v>0</v>
      </c>
      <c r="Q21" s="34">
        <f>IF(Q19= "witterungsbereinigt", IF(Q18="in m³",Q20*11.4,IF(Q18="in MWh",Q20*1000,Q20))*Faktoren!M$5/100, IF(Q18="in m³",Q20*11.4,IF(Q18="in MWh",Q20*1000,Q20)))</f>
        <v>0</v>
      </c>
      <c r="R21" s="34">
        <f>IF(R19= "witterungsbereinigt", IF(R18="in m³",R20*11.4,IF(R18="in MWh",R20*1000,R20))*Faktoren!N$5/100, IF(R18="in m³",R20*11.4,IF(R18="in MWh",R20*1000,R20)))</f>
        <v>0</v>
      </c>
      <c r="S21" s="34">
        <f>IF(S19= "witterungsbereinigt", IF(S18="in m³",S20*11.4,IF(S18="in MWh",S20*1000,S20))*Faktoren!O$5/100, IF(S18="in m³",S20*11.4,IF(S18="in MWh",S20*1000,S20)))</f>
        <v>0</v>
      </c>
      <c r="T21" s="34">
        <f>IF(T19= "witterungsbereinigt", IF(T18="in m³",T20*11.4,IF(T18="in MWh",T20*1000,T20))*Faktoren!P$5/100, IF(T18="in m³",T20*11.4,IF(T18="in MWh",T20*1000,T20)))</f>
        <v>0</v>
      </c>
      <c r="U21" s="34">
        <f>IF(U19= "witterungsbereinigt", IF(U18="in m³",U20*11.4,IF(U18="in MWh",U20*1000,U20))*Faktoren!Q$5/100, IF(U18="in m³",U20*11.4,IF(U18="in MWh",U20*1000,U20)))</f>
        <v>0</v>
      </c>
      <c r="V21" s="34">
        <f>IF(V19= "witterungsbereinigt", IF(V18="in m³",V20*11.4,IF(V18="in MWh",V20*1000,V20))*Faktoren!R$5/100, IF(V18="in m³",V20*11.4,IF(V18="in MWh",V20*1000,V20)))</f>
        <v>0</v>
      </c>
      <c r="W21" s="34">
        <f>IF(W19= "witterungsbereinigt", IF(W18="in m³",W20*11.4,IF(W18="in MWh",W20*1000,W20))*Faktoren!S$5/100, IF(W18="in m³",W20*11.4,IF(W18="in MWh",W20*1000,W20)))</f>
        <v>0</v>
      </c>
      <c r="X21" s="34">
        <f>IF(X19= "witterungsbereinigt", IF(X18="in m³",X20*11.4,IF(X18="in MWh",X20*1000,X20))*Faktoren!T$5/100, IF(X18="in m³",X20*11.4,IF(X18="in MWh",X20*1000,X20)))</f>
        <v>0</v>
      </c>
      <c r="Y21" s="34">
        <f>IF(Y19= "witterungsbereinigt", IF(Y18="in m³",Y20*11.4,IF(Y18="in MWh",Y20*1000,Y20))*Faktoren!U$5/100, IF(Y18="in m³",Y20*11.4,IF(Y18="in MWh",Y20*1000,Y20)))</f>
        <v>0</v>
      </c>
      <c r="Z21" s="34">
        <f>IF(Z19= "witterungsbereinigt", IF(Z18="in m³",Z20*11.4,IF(Z18="in MWh",Z20*1000,Z20))*Faktoren!V$5/100, IF(Z18="in m³",Z20*11.4,IF(Z18="in MWh",Z20*1000,Z20)))</f>
        <v>0</v>
      </c>
      <c r="AA21" s="34">
        <f>IF(AA19= "witterungsbereinigt", IF(AA18="in m³",AA20*11.4,IF(AA18="in MWh",AA20*1000,AA20))*Faktoren!W$5/100, IF(AA18="in m³",AA20*11.4,IF(AA18="in MWh",AA20*1000,AA20)))</f>
        <v>0</v>
      </c>
      <c r="AB21" s="34">
        <f>IF(AB19= "witterungsbereinigt", IF(AB18="in m³",AB20*11.4,IF(AB18="in MWh",AB20*1000,AB20))*Faktoren!X$5/100, IF(AB18="in m³",AB20*11.4,IF(AB18="in MWh",AB20*1000,AB20)))</f>
        <v>0</v>
      </c>
      <c r="AC21" s="34">
        <f>IF(AC19= "witterungsbereinigt", IF(AC18="in m³",AC20*11.4,IF(AC18="in MWh",AC20*1000,AC20))*Faktoren!Y$5/100, IF(AC18="in m³",AC20*11.4,IF(AC18="in MWh",AC20*1000,AC20)))</f>
        <v>0</v>
      </c>
      <c r="AD21" s="35">
        <f>IF(AD19= "witterungsbereinigt", IF(AD18="in m³",AD20*11.4,IF(AD18="in MWh",AD20*1000,AD20))*Faktoren!Z$5/100, IF(AD18="in m³",AD20*11.4,IF(AD18="in MWh",AD20*1000,AD20)))</f>
        <v>0</v>
      </c>
    </row>
    <row r="22" spans="1:73" ht="15" hidden="1" customHeight="1">
      <c r="C22" s="401"/>
      <c r="D22" s="44"/>
      <c r="E22" s="45"/>
      <c r="F22" s="46" t="s">
        <v>137</v>
      </c>
      <c r="G22" s="47">
        <f>IF(G17="gas",Energieverbräuche!G21*Faktoren!C$8/1000, Energieverbräuche!G21*Faktoren!C$9/1000)</f>
        <v>0</v>
      </c>
      <c r="H22" s="47">
        <f>IF(H17="gas",Energieverbräuche!H21*Faktoren!D$8/1000, Energieverbräuche!H21*Faktoren!D$9/1000)</f>
        <v>0</v>
      </c>
      <c r="I22" s="47">
        <f>IF(I17="gas",Energieverbräuche!I21*Faktoren!E$8/1000, Energieverbräuche!I21*Faktoren!E$9/1000)</f>
        <v>0</v>
      </c>
      <c r="J22" s="47">
        <f>IF(J17="gas",Energieverbräuche!J21*Faktoren!F$8/1000, Energieverbräuche!J21*Faktoren!F$9/1000)</f>
        <v>0</v>
      </c>
      <c r="K22" s="47">
        <f>IF(K17="gas",Energieverbräuche!K21*Faktoren!G$8/1000, Energieverbräuche!K21*Faktoren!G$9/1000)</f>
        <v>0</v>
      </c>
      <c r="L22" s="47">
        <f>IF(L17="gas",Energieverbräuche!L21*Faktoren!H$8/1000, Energieverbräuche!L21*Faktoren!H$9/1000)</f>
        <v>0</v>
      </c>
      <c r="M22" s="47">
        <f>IF(M17="gas",Energieverbräuche!M21*Faktoren!I$8/1000, Energieverbräuche!M21*Faktoren!I$9/1000)</f>
        <v>0</v>
      </c>
      <c r="N22" s="47">
        <f>IF(N17="gas",Energieverbräuche!N21*Faktoren!J$8/1000, Energieverbräuche!N21*Faktoren!J$9/1000)</f>
        <v>0</v>
      </c>
      <c r="O22" s="47">
        <f>IF(O17="gas",Energieverbräuche!O21*Faktoren!K$8/1000, Energieverbräuche!O21*Faktoren!K$9/1000)</f>
        <v>0</v>
      </c>
      <c r="P22" s="47">
        <f>IF(P17="gas",Energieverbräuche!P21*Faktoren!L$8/1000, Energieverbräuche!P21*Faktoren!L$9/1000)</f>
        <v>0</v>
      </c>
      <c r="Q22" s="47">
        <f>IF(Q17="gas",Energieverbräuche!Q21*Faktoren!M$8/1000, Energieverbräuche!Q21*Faktoren!M$9/1000)</f>
        <v>0</v>
      </c>
      <c r="R22" s="47">
        <f>IF(R17="gas",Energieverbräuche!R21*Faktoren!N$8/1000, Energieverbräuche!R21*Faktoren!N$9/1000)</f>
        <v>0</v>
      </c>
      <c r="S22" s="47">
        <f>IF(S17="gas",Energieverbräuche!S21*Faktoren!O$8/1000, Energieverbräuche!S21*Faktoren!O$9/1000)</f>
        <v>0</v>
      </c>
      <c r="T22" s="47">
        <f>IF(T17="gas",Energieverbräuche!T21*Faktoren!P$8/1000, Energieverbräuche!T21*Faktoren!P$9/1000)</f>
        <v>0</v>
      </c>
      <c r="U22" s="47">
        <f>IF(U17="gas",Energieverbräuche!U21*Faktoren!Q$8/1000, Energieverbräuche!U21*Faktoren!Q$9/1000)</f>
        <v>0</v>
      </c>
      <c r="V22" s="47">
        <f>IF(V17="gas",Energieverbräuche!V21*Faktoren!R$8/1000, Energieverbräuche!V21*Faktoren!R$9/1000)</f>
        <v>0</v>
      </c>
      <c r="W22" s="47">
        <f>IF(W17="gas",Energieverbräuche!W21*Faktoren!S$8/1000, Energieverbräuche!W21*Faktoren!S$9/1000)</f>
        <v>0</v>
      </c>
      <c r="X22" s="47">
        <f>IF(X17="gas",Energieverbräuche!X21*Faktoren!T$8/1000, Energieverbräuche!X21*Faktoren!T$9/1000)</f>
        <v>0</v>
      </c>
      <c r="Y22" s="47">
        <f>IF(Y17="gas",Energieverbräuche!Y21*Faktoren!U$8/1000, Energieverbräuche!Y21*Faktoren!U$9/1000)</f>
        <v>0</v>
      </c>
      <c r="Z22" s="47">
        <f>IF(Z17="gas",Energieverbräuche!Z21*Faktoren!V$8/1000, Energieverbräuche!Z21*Faktoren!V$9/1000)</f>
        <v>0</v>
      </c>
      <c r="AA22" s="47">
        <f>IF(AA17="gas",Energieverbräuche!AA21*Faktoren!W$8/1000, Energieverbräuche!AA21*Faktoren!W$9/1000)</f>
        <v>0</v>
      </c>
      <c r="AB22" s="47">
        <f>IF(AB17="gas",Energieverbräuche!AB21*Faktoren!X$8/1000, Energieverbräuche!AB21*Faktoren!X$9/1000)</f>
        <v>0</v>
      </c>
      <c r="AC22" s="47">
        <f>IF(AC17="gas",Energieverbräuche!AC21*Faktoren!Y$8/1000, Energieverbräuche!AC21*Faktoren!Y$9/1000)</f>
        <v>0</v>
      </c>
      <c r="AD22" s="47">
        <f>IF(AD17="gas",Energieverbräuche!AD21*Faktoren!Z$8/1000, Energieverbräuche!AD21*Faktoren!Z$9/1000)</f>
        <v>0</v>
      </c>
    </row>
    <row r="23" spans="1:73" s="48" customFormat="1" ht="16.2" thickBot="1">
      <c r="B23" s="49"/>
      <c r="C23" s="402"/>
      <c r="D23" s="50"/>
      <c r="E23" s="403" t="s">
        <v>138</v>
      </c>
      <c r="F23" s="403"/>
      <c r="G23" s="51">
        <f>SUM(G9+G15+G21)</f>
        <v>1137282</v>
      </c>
      <c r="H23" s="52">
        <f t="shared" ref="H23:AD23" si="0">SUM(H9+H15+H21)</f>
        <v>1066786</v>
      </c>
      <c r="I23" s="52">
        <f t="shared" si="0"/>
        <v>1061958</v>
      </c>
      <c r="J23" s="52">
        <f t="shared" si="0"/>
        <v>965320</v>
      </c>
      <c r="K23" s="52">
        <f t="shared" si="0"/>
        <v>0</v>
      </c>
      <c r="L23" s="52">
        <f t="shared" si="0"/>
        <v>0</v>
      </c>
      <c r="M23" s="52">
        <f t="shared" si="0"/>
        <v>0</v>
      </c>
      <c r="N23" s="52">
        <f t="shared" si="0"/>
        <v>0</v>
      </c>
      <c r="O23" s="52">
        <f t="shared" si="0"/>
        <v>0</v>
      </c>
      <c r="P23" s="52">
        <f t="shared" si="0"/>
        <v>0</v>
      </c>
      <c r="Q23" s="52">
        <f t="shared" si="0"/>
        <v>0</v>
      </c>
      <c r="R23" s="52">
        <f t="shared" si="0"/>
        <v>0</v>
      </c>
      <c r="S23" s="52">
        <f t="shared" si="0"/>
        <v>0</v>
      </c>
      <c r="T23" s="52">
        <f t="shared" si="0"/>
        <v>0</v>
      </c>
      <c r="U23" s="52">
        <f t="shared" si="0"/>
        <v>0</v>
      </c>
      <c r="V23" s="52">
        <f t="shared" si="0"/>
        <v>0</v>
      </c>
      <c r="W23" s="52">
        <f t="shared" si="0"/>
        <v>0</v>
      </c>
      <c r="X23" s="52">
        <f t="shared" si="0"/>
        <v>0</v>
      </c>
      <c r="Y23" s="52">
        <f t="shared" si="0"/>
        <v>0</v>
      </c>
      <c r="Z23" s="52">
        <f t="shared" si="0"/>
        <v>0</v>
      </c>
      <c r="AA23" s="52">
        <f t="shared" si="0"/>
        <v>0</v>
      </c>
      <c r="AB23" s="52">
        <f t="shared" si="0"/>
        <v>0</v>
      </c>
      <c r="AC23" s="52">
        <f t="shared" si="0"/>
        <v>0</v>
      </c>
      <c r="AD23" s="53">
        <f t="shared" si="0"/>
        <v>0</v>
      </c>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row>
    <row r="24" spans="1:73" s="4" customFormat="1" ht="6" customHeight="1" thickBot="1">
      <c r="D24" s="54"/>
      <c r="E24" s="49"/>
      <c r="F24" s="55"/>
      <c r="G24" s="56"/>
      <c r="H24" s="56"/>
      <c r="I24" s="57"/>
      <c r="J24" s="57"/>
      <c r="K24" s="57"/>
      <c r="L24" s="57"/>
      <c r="M24" s="58"/>
      <c r="N24" s="58"/>
      <c r="O24" s="59"/>
      <c r="P24" s="59"/>
      <c r="Q24" s="59"/>
      <c r="R24" s="59"/>
      <c r="S24" s="59"/>
      <c r="T24" s="59"/>
      <c r="U24" s="59"/>
      <c r="V24" s="59"/>
      <c r="W24" s="59"/>
      <c r="X24" s="59"/>
      <c r="Y24" s="59"/>
      <c r="Z24" s="59"/>
      <c r="AA24" s="59"/>
      <c r="AB24" s="59"/>
      <c r="AC24" s="59"/>
      <c r="AD24" s="59"/>
    </row>
    <row r="25" spans="1:73" ht="15.6">
      <c r="B25" s="25"/>
      <c r="C25" s="400" t="s">
        <v>139</v>
      </c>
      <c r="D25" s="60">
        <v>1</v>
      </c>
      <c r="E25" s="61"/>
      <c r="F25" s="62" t="s">
        <v>140</v>
      </c>
      <c r="G25" s="63"/>
      <c r="H25" s="64"/>
      <c r="I25" s="64"/>
      <c r="J25" s="64"/>
      <c r="K25" s="64"/>
      <c r="L25" s="64"/>
      <c r="M25" s="64"/>
      <c r="N25" s="64"/>
      <c r="O25" s="64"/>
      <c r="P25" s="64"/>
      <c r="Q25" s="64"/>
      <c r="R25" s="64"/>
      <c r="S25" s="64"/>
      <c r="T25" s="64"/>
      <c r="U25" s="64"/>
      <c r="V25" s="64"/>
      <c r="W25" s="64"/>
      <c r="X25" s="64"/>
      <c r="Y25" s="64"/>
      <c r="Z25" s="64"/>
      <c r="AA25" s="64"/>
      <c r="AB25" s="64"/>
      <c r="AC25" s="64"/>
      <c r="AD25" s="65"/>
    </row>
    <row r="26" spans="1:73" ht="15.6">
      <c r="B26" s="25"/>
      <c r="C26" s="401"/>
      <c r="D26" s="26">
        <v>2</v>
      </c>
      <c r="E26" s="66"/>
      <c r="F26" s="67" t="s">
        <v>140</v>
      </c>
      <c r="G26" s="68"/>
      <c r="H26" s="69"/>
      <c r="I26" s="69"/>
      <c r="J26" s="69"/>
      <c r="K26" s="69"/>
      <c r="L26" s="69"/>
      <c r="M26" s="69"/>
      <c r="N26" s="69"/>
      <c r="O26" s="69"/>
      <c r="P26" s="69"/>
      <c r="Q26" s="69"/>
      <c r="R26" s="69"/>
      <c r="S26" s="69"/>
      <c r="T26" s="69"/>
      <c r="U26" s="69"/>
      <c r="V26" s="69"/>
      <c r="W26" s="69"/>
      <c r="X26" s="69"/>
      <c r="Y26" s="69"/>
      <c r="Z26" s="69"/>
      <c r="AA26" s="69"/>
      <c r="AB26" s="69"/>
      <c r="AC26" s="69"/>
      <c r="AD26" s="70"/>
    </row>
    <row r="27" spans="1:73" ht="15.6">
      <c r="B27" s="25"/>
      <c r="C27" s="401"/>
      <c r="D27" s="71">
        <v>3</v>
      </c>
      <c r="E27" s="72"/>
      <c r="F27" s="73" t="s">
        <v>140</v>
      </c>
      <c r="G27" s="74"/>
      <c r="H27" s="75"/>
      <c r="I27" s="75"/>
      <c r="J27" s="75"/>
      <c r="K27" s="75"/>
      <c r="L27" s="75"/>
      <c r="M27" s="75"/>
      <c r="N27" s="75"/>
      <c r="O27" s="75"/>
      <c r="P27" s="75"/>
      <c r="Q27" s="75"/>
      <c r="R27" s="75"/>
      <c r="S27" s="75"/>
      <c r="T27" s="75"/>
      <c r="U27" s="75"/>
      <c r="V27" s="75"/>
      <c r="W27" s="75"/>
      <c r="X27" s="75"/>
      <c r="Y27" s="75"/>
      <c r="Z27" s="75"/>
      <c r="AA27" s="75"/>
      <c r="AB27" s="75"/>
      <c r="AC27" s="75"/>
      <c r="AD27" s="76"/>
    </row>
    <row r="28" spans="1:73" s="10" customFormat="1" ht="18.75" customHeight="1">
      <c r="A28" s="3"/>
      <c r="B28" s="11"/>
      <c r="C28" s="402"/>
      <c r="D28" s="44"/>
      <c r="E28" s="404" t="s">
        <v>141</v>
      </c>
      <c r="F28" s="404"/>
      <c r="G28" s="77">
        <f t="shared" ref="G28:AD28" si="1">SUM(G25:G27)</f>
        <v>0</v>
      </c>
      <c r="H28" s="78">
        <f t="shared" si="1"/>
        <v>0</v>
      </c>
      <c r="I28" s="79">
        <f t="shared" si="1"/>
        <v>0</v>
      </c>
      <c r="J28" s="79">
        <f t="shared" si="1"/>
        <v>0</v>
      </c>
      <c r="K28" s="79">
        <f t="shared" si="1"/>
        <v>0</v>
      </c>
      <c r="L28" s="79">
        <f t="shared" si="1"/>
        <v>0</v>
      </c>
      <c r="M28" s="79">
        <f t="shared" si="1"/>
        <v>0</v>
      </c>
      <c r="N28" s="79">
        <f t="shared" si="1"/>
        <v>0</v>
      </c>
      <c r="O28" s="79">
        <f t="shared" si="1"/>
        <v>0</v>
      </c>
      <c r="P28" s="79">
        <f t="shared" si="1"/>
        <v>0</v>
      </c>
      <c r="Q28" s="79">
        <f t="shared" si="1"/>
        <v>0</v>
      </c>
      <c r="R28" s="79">
        <f t="shared" si="1"/>
        <v>0</v>
      </c>
      <c r="S28" s="79">
        <f t="shared" si="1"/>
        <v>0</v>
      </c>
      <c r="T28" s="79">
        <f t="shared" si="1"/>
        <v>0</v>
      </c>
      <c r="U28" s="79">
        <f t="shared" si="1"/>
        <v>0</v>
      </c>
      <c r="V28" s="79">
        <f t="shared" si="1"/>
        <v>0</v>
      </c>
      <c r="W28" s="79">
        <f t="shared" si="1"/>
        <v>0</v>
      </c>
      <c r="X28" s="79">
        <f t="shared" si="1"/>
        <v>0</v>
      </c>
      <c r="Y28" s="79">
        <f t="shared" si="1"/>
        <v>0</v>
      </c>
      <c r="Z28" s="79">
        <f t="shared" si="1"/>
        <v>0</v>
      </c>
      <c r="AA28" s="79">
        <f t="shared" si="1"/>
        <v>0</v>
      </c>
      <c r="AB28" s="79">
        <f t="shared" si="1"/>
        <v>0</v>
      </c>
      <c r="AC28" s="79">
        <f t="shared" si="1"/>
        <v>0</v>
      </c>
      <c r="AD28" s="80">
        <f t="shared" si="1"/>
        <v>0</v>
      </c>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row>
    <row r="29" spans="1:73" s="4" customFormat="1" ht="15" customHeight="1" thickBot="1">
      <c r="D29" s="54"/>
      <c r="E29" s="49"/>
      <c r="F29" s="55"/>
      <c r="G29" s="56"/>
      <c r="H29" s="56"/>
      <c r="I29" s="57"/>
      <c r="J29" s="57"/>
      <c r="K29" s="57"/>
      <c r="L29" s="57"/>
      <c r="M29" s="58"/>
      <c r="N29" s="58"/>
      <c r="O29" s="59"/>
      <c r="P29" s="59"/>
      <c r="Q29" s="59"/>
      <c r="R29" s="59"/>
      <c r="S29" s="59"/>
      <c r="T29" s="59"/>
      <c r="U29" s="59"/>
      <c r="V29" s="59"/>
      <c r="W29" s="59"/>
      <c r="X29" s="59"/>
      <c r="Y29" s="59"/>
      <c r="Z29" s="59"/>
      <c r="AA29" s="59"/>
      <c r="AB29" s="59"/>
      <c r="AC29" s="59"/>
      <c r="AD29" s="59"/>
    </row>
    <row r="30" spans="1:73" ht="15.6">
      <c r="B30" s="25"/>
      <c r="C30" s="417" t="s">
        <v>142</v>
      </c>
      <c r="D30" s="81">
        <v>1</v>
      </c>
      <c r="E30" s="61" t="s">
        <v>129</v>
      </c>
      <c r="F30" s="82" t="s">
        <v>143</v>
      </c>
      <c r="G30" s="64">
        <v>246915.72</v>
      </c>
      <c r="H30" s="64">
        <v>241505.91</v>
      </c>
      <c r="I30" s="64">
        <v>247292</v>
      </c>
      <c r="J30" s="395">
        <v>258534.26</v>
      </c>
      <c r="K30" s="64"/>
      <c r="L30" s="64"/>
      <c r="M30" s="64"/>
      <c r="N30" s="64"/>
      <c r="O30" s="64"/>
      <c r="P30" s="64"/>
      <c r="Q30" s="64"/>
      <c r="R30" s="64"/>
      <c r="S30" s="64"/>
      <c r="T30" s="64"/>
      <c r="U30" s="64"/>
      <c r="V30" s="64"/>
      <c r="W30" s="64"/>
      <c r="X30" s="64"/>
      <c r="Y30" s="64"/>
      <c r="Z30" s="64"/>
      <c r="AA30" s="64"/>
      <c r="AB30" s="64"/>
      <c r="AC30" s="64"/>
      <c r="AD30" s="65"/>
    </row>
    <row r="31" spans="1:73" ht="15.6">
      <c r="B31" s="25"/>
      <c r="C31" s="418"/>
      <c r="D31" s="83">
        <v>2</v>
      </c>
      <c r="E31" s="84"/>
      <c r="F31" s="85" t="s">
        <v>143</v>
      </c>
      <c r="G31" s="69"/>
      <c r="H31" s="69"/>
      <c r="I31" s="69"/>
      <c r="J31" s="394"/>
      <c r="K31" s="69"/>
      <c r="L31" s="69"/>
      <c r="M31" s="69"/>
      <c r="N31" s="69"/>
      <c r="O31" s="69"/>
      <c r="P31" s="69"/>
      <c r="Q31" s="69"/>
      <c r="R31" s="69"/>
      <c r="S31" s="69"/>
      <c r="T31" s="69"/>
      <c r="U31" s="69"/>
      <c r="V31" s="69"/>
      <c r="W31" s="69"/>
      <c r="X31" s="69"/>
      <c r="Y31" s="69"/>
      <c r="Z31" s="69"/>
      <c r="AA31" s="69"/>
      <c r="AB31" s="69"/>
      <c r="AC31" s="69"/>
      <c r="AD31" s="70"/>
    </row>
    <row r="32" spans="1:73" ht="16.2" thickBot="1">
      <c r="B32" s="25"/>
      <c r="C32" s="418"/>
      <c r="D32" s="86">
        <v>3</v>
      </c>
      <c r="E32" s="72"/>
      <c r="F32" s="87" t="s">
        <v>143</v>
      </c>
      <c r="G32" s="75"/>
      <c r="H32" s="75"/>
      <c r="I32" s="75"/>
      <c r="J32" s="75"/>
      <c r="K32" s="75"/>
      <c r="L32" s="75"/>
      <c r="M32" s="75"/>
      <c r="N32" s="75"/>
      <c r="O32" s="75"/>
      <c r="P32" s="75"/>
      <c r="Q32" s="75"/>
      <c r="R32" s="75"/>
      <c r="S32" s="75"/>
      <c r="T32" s="75"/>
      <c r="U32" s="75"/>
      <c r="V32" s="75"/>
      <c r="W32" s="75"/>
      <c r="X32" s="75"/>
      <c r="Y32" s="75"/>
      <c r="Z32" s="75"/>
      <c r="AA32" s="75"/>
      <c r="AB32" s="75"/>
      <c r="AC32" s="75"/>
      <c r="AD32" s="88"/>
    </row>
    <row r="33" spans="1:73" s="10" customFormat="1" ht="18.75" customHeight="1">
      <c r="A33" s="3"/>
      <c r="B33" s="11"/>
      <c r="C33" s="419"/>
      <c r="D33" s="89"/>
      <c r="E33" s="420" t="s">
        <v>144</v>
      </c>
      <c r="F33" s="421"/>
      <c r="G33" s="90">
        <f t="shared" ref="G33:AD33" si="2">SUM(G30:G32)</f>
        <v>246915.72</v>
      </c>
      <c r="H33" s="91">
        <f t="shared" si="2"/>
        <v>241505.91</v>
      </c>
      <c r="I33" s="91">
        <f t="shared" si="2"/>
        <v>247292</v>
      </c>
      <c r="J33" s="91">
        <f t="shared" si="2"/>
        <v>258534.26</v>
      </c>
      <c r="K33" s="91">
        <f t="shared" si="2"/>
        <v>0</v>
      </c>
      <c r="L33" s="91">
        <f t="shared" si="2"/>
        <v>0</v>
      </c>
      <c r="M33" s="91">
        <f t="shared" si="2"/>
        <v>0</v>
      </c>
      <c r="N33" s="91">
        <f t="shared" si="2"/>
        <v>0</v>
      </c>
      <c r="O33" s="91">
        <f t="shared" si="2"/>
        <v>0</v>
      </c>
      <c r="P33" s="91">
        <f t="shared" si="2"/>
        <v>0</v>
      </c>
      <c r="Q33" s="91">
        <f t="shared" si="2"/>
        <v>0</v>
      </c>
      <c r="R33" s="91">
        <f t="shared" si="2"/>
        <v>0</v>
      </c>
      <c r="S33" s="91">
        <f t="shared" si="2"/>
        <v>0</v>
      </c>
      <c r="T33" s="91">
        <f t="shared" si="2"/>
        <v>0</v>
      </c>
      <c r="U33" s="91">
        <f t="shared" si="2"/>
        <v>0</v>
      </c>
      <c r="V33" s="91">
        <f t="shared" si="2"/>
        <v>0</v>
      </c>
      <c r="W33" s="91">
        <f t="shared" si="2"/>
        <v>0</v>
      </c>
      <c r="X33" s="91">
        <f t="shared" si="2"/>
        <v>0</v>
      </c>
      <c r="Y33" s="91">
        <f t="shared" si="2"/>
        <v>0</v>
      </c>
      <c r="Z33" s="91">
        <f t="shared" si="2"/>
        <v>0</v>
      </c>
      <c r="AA33" s="91">
        <f t="shared" si="2"/>
        <v>0</v>
      </c>
      <c r="AB33" s="91">
        <f t="shared" si="2"/>
        <v>0</v>
      </c>
      <c r="AC33" s="91">
        <f t="shared" si="2"/>
        <v>0</v>
      </c>
      <c r="AD33" s="92">
        <f t="shared" si="2"/>
        <v>0</v>
      </c>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row>
    <row r="34" spans="1:73" s="4" customFormat="1" ht="6" customHeight="1">
      <c r="D34" s="54"/>
      <c r="E34" s="49"/>
      <c r="F34" s="93"/>
      <c r="G34" s="94"/>
      <c r="H34" s="94"/>
      <c r="I34" s="95"/>
      <c r="J34" s="95"/>
      <c r="K34" s="57"/>
      <c r="L34" s="57"/>
      <c r="M34" s="58"/>
      <c r="N34" s="58"/>
      <c r="O34" s="59"/>
      <c r="P34" s="59"/>
      <c r="Q34" s="59"/>
      <c r="R34" s="59"/>
      <c r="S34" s="59"/>
      <c r="T34" s="59"/>
      <c r="U34" s="59"/>
      <c r="V34" s="59"/>
      <c r="W34" s="59"/>
      <c r="X34" s="59"/>
      <c r="Y34" s="59"/>
      <c r="Z34" s="59"/>
      <c r="AA34" s="59"/>
      <c r="AB34" s="59"/>
      <c r="AC34" s="59"/>
      <c r="AD34" s="59"/>
    </row>
    <row r="35" spans="1:73" ht="15.6">
      <c r="B35" s="25"/>
      <c r="C35" s="417" t="s">
        <v>145</v>
      </c>
      <c r="D35" s="81">
        <v>1</v>
      </c>
      <c r="E35" s="61"/>
      <c r="F35" s="82" t="s">
        <v>146</v>
      </c>
      <c r="G35" s="64"/>
      <c r="H35" s="64"/>
      <c r="I35" s="64"/>
      <c r="J35" s="64"/>
      <c r="K35" s="64"/>
      <c r="L35" s="64"/>
      <c r="M35" s="64"/>
      <c r="N35" s="64"/>
      <c r="O35" s="64"/>
      <c r="P35" s="64"/>
      <c r="Q35" s="64"/>
      <c r="R35" s="64"/>
      <c r="S35" s="64"/>
      <c r="T35" s="64"/>
      <c r="U35" s="64"/>
      <c r="V35" s="64"/>
      <c r="W35" s="64"/>
      <c r="X35" s="64"/>
      <c r="Y35" s="64"/>
      <c r="Z35" s="64"/>
      <c r="AA35" s="64"/>
      <c r="AB35" s="64"/>
      <c r="AC35" s="64"/>
      <c r="AD35" s="96"/>
    </row>
    <row r="36" spans="1:73" ht="15.6">
      <c r="B36" s="25"/>
      <c r="C36" s="418"/>
      <c r="D36" s="83">
        <v>2</v>
      </c>
      <c r="E36" s="84"/>
      <c r="F36" s="85" t="s">
        <v>146</v>
      </c>
      <c r="G36" s="69"/>
      <c r="H36" s="69"/>
      <c r="I36" s="69"/>
      <c r="J36" s="69"/>
      <c r="K36" s="69"/>
      <c r="L36" s="69"/>
      <c r="M36" s="69"/>
      <c r="N36" s="69"/>
      <c r="O36" s="69"/>
      <c r="P36" s="69"/>
      <c r="Q36" s="69"/>
      <c r="R36" s="69"/>
      <c r="S36" s="69"/>
      <c r="T36" s="69"/>
      <c r="U36" s="69"/>
      <c r="V36" s="69"/>
      <c r="W36" s="69"/>
      <c r="X36" s="69"/>
      <c r="Y36" s="69"/>
      <c r="Z36" s="69"/>
      <c r="AA36" s="69"/>
      <c r="AB36" s="69"/>
      <c r="AC36" s="69"/>
      <c r="AD36" s="70"/>
    </row>
    <row r="37" spans="1:73" ht="15.6">
      <c r="B37" s="25"/>
      <c r="C37" s="418"/>
      <c r="D37" s="86">
        <v>3</v>
      </c>
      <c r="E37" s="72"/>
      <c r="F37" s="97" t="s">
        <v>146</v>
      </c>
      <c r="G37" s="75"/>
      <c r="H37" s="75"/>
      <c r="I37" s="75"/>
      <c r="J37" s="75"/>
      <c r="K37" s="75"/>
      <c r="L37" s="75"/>
      <c r="M37" s="75"/>
      <c r="N37" s="75"/>
      <c r="O37" s="75"/>
      <c r="P37" s="75"/>
      <c r="Q37" s="75"/>
      <c r="R37" s="75"/>
      <c r="S37" s="75"/>
      <c r="T37" s="75"/>
      <c r="U37" s="75"/>
      <c r="V37" s="75"/>
      <c r="W37" s="75"/>
      <c r="X37" s="75"/>
      <c r="Y37" s="75"/>
      <c r="Z37" s="75"/>
      <c r="AA37" s="75"/>
      <c r="AB37" s="75"/>
      <c r="AC37" s="75"/>
      <c r="AD37" s="88"/>
    </row>
    <row r="38" spans="1:73" s="10" customFormat="1" ht="18.75" customHeight="1">
      <c r="A38" s="3"/>
      <c r="B38" s="11"/>
      <c r="C38" s="419"/>
      <c r="D38" s="98"/>
      <c r="E38" s="422" t="s">
        <v>147</v>
      </c>
      <c r="F38" s="422"/>
      <c r="G38" s="90">
        <f t="shared" ref="G38:AD38" si="3">SUM(G35:G37)</f>
        <v>0</v>
      </c>
      <c r="H38" s="91">
        <f t="shared" si="3"/>
        <v>0</v>
      </c>
      <c r="I38" s="91">
        <f t="shared" si="3"/>
        <v>0</v>
      </c>
      <c r="J38" s="91">
        <f t="shared" si="3"/>
        <v>0</v>
      </c>
      <c r="K38" s="91">
        <f t="shared" si="3"/>
        <v>0</v>
      </c>
      <c r="L38" s="91">
        <f t="shared" si="3"/>
        <v>0</v>
      </c>
      <c r="M38" s="91">
        <f t="shared" si="3"/>
        <v>0</v>
      </c>
      <c r="N38" s="91">
        <f t="shared" si="3"/>
        <v>0</v>
      </c>
      <c r="O38" s="91">
        <f t="shared" si="3"/>
        <v>0</v>
      </c>
      <c r="P38" s="92">
        <f t="shared" si="3"/>
        <v>0</v>
      </c>
      <c r="Q38" s="90">
        <f t="shared" si="3"/>
        <v>0</v>
      </c>
      <c r="R38" s="91">
        <f t="shared" si="3"/>
        <v>0</v>
      </c>
      <c r="S38" s="91">
        <f t="shared" si="3"/>
        <v>0</v>
      </c>
      <c r="T38" s="91">
        <f t="shared" si="3"/>
        <v>0</v>
      </c>
      <c r="U38" s="91">
        <f t="shared" si="3"/>
        <v>0</v>
      </c>
      <c r="V38" s="91">
        <f t="shared" si="3"/>
        <v>0</v>
      </c>
      <c r="W38" s="91">
        <f t="shared" si="3"/>
        <v>0</v>
      </c>
      <c r="X38" s="91">
        <f t="shared" si="3"/>
        <v>0</v>
      </c>
      <c r="Y38" s="91">
        <f t="shared" si="3"/>
        <v>0</v>
      </c>
      <c r="Z38" s="91">
        <f t="shared" si="3"/>
        <v>0</v>
      </c>
      <c r="AA38" s="91">
        <f t="shared" si="3"/>
        <v>0</v>
      </c>
      <c r="AB38" s="91">
        <f t="shared" si="3"/>
        <v>0</v>
      </c>
      <c r="AC38" s="91">
        <f t="shared" si="3"/>
        <v>0</v>
      </c>
      <c r="AD38" s="92">
        <f t="shared" si="3"/>
        <v>0</v>
      </c>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row>
    <row r="39" spans="1:73" s="4" customFormat="1" ht="15" customHeight="1" thickBot="1">
      <c r="B39" s="25"/>
      <c r="C39" s="25"/>
      <c r="D39" s="25"/>
      <c r="F39" s="59"/>
      <c r="G39" s="58"/>
      <c r="H39" s="57"/>
      <c r="I39" s="57"/>
      <c r="J39" s="57"/>
      <c r="K39" s="58"/>
      <c r="L39" s="58"/>
      <c r="M39" s="99"/>
      <c r="N39" s="99"/>
      <c r="O39" s="59"/>
      <c r="P39" s="59"/>
      <c r="Q39" s="59"/>
      <c r="R39" s="59"/>
      <c r="S39" s="59"/>
      <c r="T39" s="59"/>
      <c r="U39" s="59"/>
      <c r="V39" s="59"/>
      <c r="W39" s="59"/>
      <c r="X39" s="59"/>
      <c r="Y39" s="59"/>
      <c r="Z39" s="59"/>
      <c r="AA39" s="59"/>
      <c r="AB39" s="59"/>
      <c r="AC39" s="59"/>
      <c r="AD39" s="59"/>
    </row>
    <row r="40" spans="1:73" ht="15.6">
      <c r="B40" s="25"/>
      <c r="C40" s="423" t="s">
        <v>148</v>
      </c>
      <c r="D40" s="100">
        <v>1</v>
      </c>
      <c r="E40" s="61" t="s">
        <v>129</v>
      </c>
      <c r="F40" s="101" t="s">
        <v>149</v>
      </c>
      <c r="G40" s="63">
        <v>211.2</v>
      </c>
      <c r="H40" s="64">
        <v>369.6</v>
      </c>
      <c r="I40" s="64">
        <v>370</v>
      </c>
      <c r="J40" s="64">
        <v>370</v>
      </c>
      <c r="K40" s="64"/>
      <c r="L40" s="64"/>
      <c r="M40" s="64"/>
      <c r="N40" s="64"/>
      <c r="O40" s="64"/>
      <c r="P40" s="64"/>
      <c r="Q40" s="64"/>
      <c r="R40" s="64"/>
      <c r="S40" s="64"/>
      <c r="T40" s="64"/>
      <c r="U40" s="64"/>
      <c r="V40" s="64"/>
      <c r="W40" s="64"/>
      <c r="X40" s="64"/>
      <c r="Y40" s="64"/>
      <c r="Z40" s="64"/>
      <c r="AA40" s="64"/>
      <c r="AB40" s="64"/>
      <c r="AC40" s="64"/>
      <c r="AD40" s="96"/>
    </row>
    <row r="41" spans="1:73" ht="15.6">
      <c r="B41" s="25"/>
      <c r="C41" s="424"/>
      <c r="D41" s="102">
        <v>2</v>
      </c>
      <c r="E41" s="84"/>
      <c r="F41" s="103" t="s">
        <v>149</v>
      </c>
      <c r="G41" s="68"/>
      <c r="H41" s="69"/>
      <c r="I41" s="69"/>
      <c r="J41" s="69"/>
      <c r="K41" s="69"/>
      <c r="L41" s="69"/>
      <c r="M41" s="69"/>
      <c r="N41" s="69"/>
      <c r="O41" s="69"/>
      <c r="P41" s="69"/>
      <c r="Q41" s="69"/>
      <c r="R41" s="69"/>
      <c r="S41" s="69"/>
      <c r="T41" s="69"/>
      <c r="U41" s="69"/>
      <c r="V41" s="69"/>
      <c r="W41" s="69"/>
      <c r="X41" s="69"/>
      <c r="Y41" s="69"/>
      <c r="Z41" s="69"/>
      <c r="AA41" s="69"/>
      <c r="AB41" s="69"/>
      <c r="AC41" s="69"/>
      <c r="AD41" s="70"/>
    </row>
    <row r="42" spans="1:73" ht="15.6">
      <c r="B42" s="25"/>
      <c r="C42" s="424"/>
      <c r="D42" s="104">
        <v>3</v>
      </c>
      <c r="E42" s="72"/>
      <c r="F42" s="105" t="s">
        <v>149</v>
      </c>
      <c r="G42" s="74"/>
      <c r="H42" s="75"/>
      <c r="I42" s="75"/>
      <c r="J42" s="75"/>
      <c r="K42" s="75"/>
      <c r="L42" s="75"/>
      <c r="M42" s="75"/>
      <c r="N42" s="75"/>
      <c r="O42" s="75"/>
      <c r="P42" s="75"/>
      <c r="Q42" s="75"/>
      <c r="R42" s="75"/>
      <c r="S42" s="75"/>
      <c r="T42" s="75"/>
      <c r="U42" s="75"/>
      <c r="V42" s="75"/>
      <c r="W42" s="75"/>
      <c r="X42" s="75"/>
      <c r="Y42" s="75"/>
      <c r="Z42" s="75"/>
      <c r="AA42" s="75"/>
      <c r="AB42" s="75"/>
      <c r="AC42" s="75"/>
      <c r="AD42" s="88"/>
    </row>
    <row r="43" spans="1:73" s="10" customFormat="1" ht="18.75" customHeight="1">
      <c r="A43" s="3"/>
      <c r="B43" s="11"/>
      <c r="C43" s="425"/>
      <c r="D43" s="106"/>
      <c r="E43" s="426" t="s">
        <v>150</v>
      </c>
      <c r="F43" s="427"/>
      <c r="G43" s="107">
        <f t="shared" ref="G43:AD43" si="4">SUM(G40:G42)</f>
        <v>211.2</v>
      </c>
      <c r="H43" s="108">
        <f t="shared" si="4"/>
        <v>369.6</v>
      </c>
      <c r="I43" s="108">
        <f t="shared" si="4"/>
        <v>370</v>
      </c>
      <c r="J43" s="108">
        <f t="shared" si="4"/>
        <v>370</v>
      </c>
      <c r="K43" s="108">
        <f t="shared" si="4"/>
        <v>0</v>
      </c>
      <c r="L43" s="108">
        <f t="shared" si="4"/>
        <v>0</v>
      </c>
      <c r="M43" s="108">
        <f t="shared" si="4"/>
        <v>0</v>
      </c>
      <c r="N43" s="108">
        <f t="shared" si="4"/>
        <v>0</v>
      </c>
      <c r="O43" s="108">
        <f t="shared" si="4"/>
        <v>0</v>
      </c>
      <c r="P43" s="108">
        <f t="shared" si="4"/>
        <v>0</v>
      </c>
      <c r="Q43" s="108">
        <f t="shared" si="4"/>
        <v>0</v>
      </c>
      <c r="R43" s="108">
        <f t="shared" si="4"/>
        <v>0</v>
      </c>
      <c r="S43" s="108">
        <f t="shared" si="4"/>
        <v>0</v>
      </c>
      <c r="T43" s="108">
        <f t="shared" si="4"/>
        <v>0</v>
      </c>
      <c r="U43" s="108">
        <f t="shared" si="4"/>
        <v>0</v>
      </c>
      <c r="V43" s="108">
        <f t="shared" si="4"/>
        <v>0</v>
      </c>
      <c r="W43" s="108">
        <f t="shared" si="4"/>
        <v>0</v>
      </c>
      <c r="X43" s="108">
        <f t="shared" si="4"/>
        <v>0</v>
      </c>
      <c r="Y43" s="108">
        <f t="shared" si="4"/>
        <v>0</v>
      </c>
      <c r="Z43" s="108">
        <f t="shared" si="4"/>
        <v>0</v>
      </c>
      <c r="AA43" s="108">
        <f t="shared" si="4"/>
        <v>0</v>
      </c>
      <c r="AB43" s="108">
        <f t="shared" si="4"/>
        <v>0</v>
      </c>
      <c r="AC43" s="108">
        <f t="shared" si="4"/>
        <v>0</v>
      </c>
      <c r="AD43" s="109">
        <f t="shared" si="4"/>
        <v>0</v>
      </c>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row>
    <row r="44" spans="1:73" s="4" customFormat="1">
      <c r="E44" s="110"/>
      <c r="F44" s="110"/>
      <c r="G44" s="111"/>
      <c r="H44" s="111"/>
      <c r="I44" s="111"/>
      <c r="J44" s="111"/>
      <c r="K44" s="111"/>
      <c r="L44" s="111"/>
      <c r="M44" s="111"/>
      <c r="N44" s="111"/>
    </row>
    <row r="45" spans="1:73" s="4" customFormat="1"/>
    <row r="46" spans="1:73" s="4" customFormat="1" ht="14.4">
      <c r="B46" s="112"/>
      <c r="C46" s="112"/>
      <c r="D46" s="112"/>
      <c r="G46" s="25"/>
      <c r="H46" s="111"/>
      <c r="I46" s="111"/>
      <c r="J46" s="111"/>
      <c r="K46" s="111"/>
      <c r="L46" s="25"/>
      <c r="M46" s="25"/>
      <c r="N46" s="113"/>
    </row>
    <row r="47" spans="1:73" s="4" customFormat="1" ht="14.4">
      <c r="B47" s="112"/>
      <c r="C47" s="112"/>
      <c r="D47" s="112"/>
      <c r="G47" s="25"/>
      <c r="M47" s="25"/>
      <c r="N47" s="113"/>
    </row>
    <row r="48" spans="1:73" s="4" customFormat="1" ht="14.4">
      <c r="B48" s="114"/>
      <c r="C48" s="114"/>
      <c r="D48" s="114"/>
      <c r="G48" s="25"/>
      <c r="N48" s="113"/>
    </row>
    <row r="49" spans="5:14" s="4" customFormat="1">
      <c r="E49" s="110"/>
      <c r="F49" s="110"/>
      <c r="G49" s="111"/>
      <c r="H49" s="111"/>
      <c r="I49" s="111"/>
      <c r="J49" s="111"/>
      <c r="K49" s="111"/>
      <c r="L49" s="25"/>
      <c r="M49" s="25"/>
      <c r="N49" s="25"/>
    </row>
    <row r="50" spans="5:14" s="4" customFormat="1"/>
    <row r="51" spans="5:14" s="4" customFormat="1"/>
    <row r="52" spans="5:14" s="4" customFormat="1"/>
    <row r="53" spans="5:14" s="4" customFormat="1"/>
    <row r="54" spans="5:14" s="4" customFormat="1"/>
    <row r="55" spans="5:14" s="4" customFormat="1"/>
    <row r="56" spans="5:14" s="4" customFormat="1"/>
    <row r="57" spans="5:14" s="4" customFormat="1"/>
    <row r="58" spans="5:14" s="4" customFormat="1"/>
    <row r="59" spans="5:14" s="4" customFormat="1"/>
    <row r="60" spans="5:14" s="4" customFormat="1"/>
    <row r="61" spans="5:14" s="4" customFormat="1"/>
    <row r="62" spans="5:14" s="4" customFormat="1"/>
    <row r="63" spans="5:14" s="4" customFormat="1"/>
    <row r="64" spans="5:14" s="4" customFormat="1"/>
    <row r="65" s="4" customFormat="1"/>
    <row r="66" s="4" customFormat="1"/>
    <row r="67" s="4" customFormat="1"/>
    <row r="68" s="4" customFormat="1"/>
    <row r="69" s="4" customFormat="1"/>
    <row r="70" s="4" customFormat="1"/>
    <row r="71" s="4" customFormat="1"/>
    <row r="72" s="4" customFormat="1"/>
    <row r="73" s="4" customFormat="1"/>
    <row r="74" s="4" customFormat="1"/>
    <row r="75" s="4" customForma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pans="2:73" s="4" customFormat="1"/>
    <row r="114" spans="2:73" s="5" customFormat="1">
      <c r="B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spans="2:73" s="5" customFormat="1">
      <c r="B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spans="2:73" s="5" customFormat="1">
      <c r="B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spans="2:73" s="5" customFormat="1">
      <c r="B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spans="2:73" s="5" customFormat="1">
      <c r="B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spans="2:73" s="5" customFormat="1">
      <c r="B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spans="2:73" s="5" customFormat="1">
      <c r="B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spans="2:73" s="5" customFormat="1">
      <c r="B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spans="2:73" s="5" customFormat="1">
      <c r="B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spans="2:73" s="5" customFormat="1">
      <c r="B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spans="2:73" s="5" customFormat="1">
      <c r="B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spans="2:73" s="5" customFormat="1">
      <c r="B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spans="2:73" s="5" customFormat="1">
      <c r="B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spans="2:73" s="5" customFormat="1">
      <c r="B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spans="2:73" s="5" customFormat="1">
      <c r="B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spans="2:73" s="5" customFormat="1">
      <c r="B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spans="2:73" s="5" customFormat="1">
      <c r="B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spans="2:73" s="5" customFormat="1">
      <c r="B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spans="2:73" s="5" customFormat="1">
      <c r="B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spans="2:73" s="5" customFormat="1">
      <c r="B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spans="2:73" s="5" customFormat="1">
      <c r="B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spans="2:73" s="5" customFormat="1">
      <c r="B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spans="2:73" s="5" customFormat="1">
      <c r="B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spans="2:73" s="5" customFormat="1">
      <c r="B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row r="138" spans="2:73" s="5" customFormat="1">
      <c r="B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row>
    <row r="139" spans="2:73" s="5" customFormat="1">
      <c r="B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row>
    <row r="140" spans="2:73" s="5" customFormat="1">
      <c r="B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row>
    <row r="141" spans="2:73" s="5" customFormat="1">
      <c r="B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row>
    <row r="142" spans="2:73" s="5" customFormat="1">
      <c r="B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row>
    <row r="143" spans="2:73" s="5" customFormat="1">
      <c r="B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row>
    <row r="144" spans="2:73" s="5" customFormat="1">
      <c r="B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row>
    <row r="145" spans="2:73" s="5" customFormat="1">
      <c r="B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row>
    <row r="146" spans="2:73" s="5" customFormat="1">
      <c r="B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row>
    <row r="147" spans="2:73" s="5" customFormat="1">
      <c r="B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row>
    <row r="148" spans="2:73" s="5" customFormat="1">
      <c r="B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row>
    <row r="149" spans="2:73" s="5" customFormat="1">
      <c r="B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row>
    <row r="150" spans="2:73" s="5" customFormat="1">
      <c r="B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row>
    <row r="151" spans="2:73" s="5" customFormat="1">
      <c r="B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row>
    <row r="152" spans="2:73" s="5" customFormat="1">
      <c r="B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row>
    <row r="153" spans="2:73" s="5" customFormat="1">
      <c r="B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row>
    <row r="154" spans="2:73" s="5" customFormat="1">
      <c r="B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row>
    <row r="155" spans="2:73" s="5" customFormat="1">
      <c r="B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row>
    <row r="156" spans="2:73" s="5" customFormat="1">
      <c r="B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row>
    <row r="157" spans="2:73" s="5" customFormat="1">
      <c r="B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row>
    <row r="158" spans="2:73" s="5" customFormat="1">
      <c r="B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row>
    <row r="159" spans="2:73" s="5" customFormat="1">
      <c r="B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row>
    <row r="160" spans="2:73" s="5" customFormat="1">
      <c r="B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row>
    <row r="161" spans="2:73" s="5" customFormat="1">
      <c r="B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row>
    <row r="162" spans="2:73" s="5" customFormat="1">
      <c r="B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row>
    <row r="163" spans="2:73" s="5" customFormat="1">
      <c r="B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row>
    <row r="164" spans="2:73" s="5" customFormat="1">
      <c r="B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row>
    <row r="165" spans="2:73" s="5" customFormat="1">
      <c r="B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row>
    <row r="166" spans="2:73" s="5" customFormat="1">
      <c r="B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row>
    <row r="167" spans="2:73" s="5" customFormat="1">
      <c r="B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row>
    <row r="168" spans="2:73" s="5" customFormat="1">
      <c r="B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row>
    <row r="169" spans="2:73" s="5" customFormat="1">
      <c r="B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row>
    <row r="170" spans="2:73" s="5" customFormat="1">
      <c r="B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row>
    <row r="171" spans="2:73" s="5" customFormat="1">
      <c r="B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row>
    <row r="172" spans="2:73" s="5" customFormat="1">
      <c r="B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row>
    <row r="173" spans="2:73" s="5" customFormat="1">
      <c r="B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row>
    <row r="174" spans="2:73" s="5" customFormat="1">
      <c r="B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row>
    <row r="175" spans="2:73" s="5" customFormat="1">
      <c r="B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row>
    <row r="176" spans="2:73" s="5" customFormat="1">
      <c r="B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row>
    <row r="177" spans="2:73" s="5" customFormat="1">
      <c r="B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row>
    <row r="178" spans="2:73" s="5" customFormat="1">
      <c r="B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row>
    <row r="179" spans="2:73" s="5" customFormat="1">
      <c r="B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row>
    <row r="180" spans="2:73" s="5" customFormat="1">
      <c r="B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row>
    <row r="181" spans="2:73" s="5" customFormat="1">
      <c r="B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row>
    <row r="182" spans="2:73" s="5" customFormat="1">
      <c r="B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row>
    <row r="183" spans="2:73" s="5" customFormat="1">
      <c r="B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row>
    <row r="184" spans="2:73" s="5" customFormat="1">
      <c r="B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row>
    <row r="185" spans="2:73" s="5" customFormat="1">
      <c r="B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row>
    <row r="186" spans="2:73" s="5" customFormat="1">
      <c r="B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row>
    <row r="187" spans="2:73" s="5" customFormat="1">
      <c r="B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row>
    <row r="188" spans="2:73" s="5" customFormat="1">
      <c r="B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row>
    <row r="189" spans="2:73" s="5" customFormat="1">
      <c r="B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row>
    <row r="190" spans="2:73" s="5" customFormat="1">
      <c r="B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row>
    <row r="191" spans="2:73" s="5" customFormat="1">
      <c r="B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row>
    <row r="192" spans="2:73" s="5" customFormat="1">
      <c r="B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row>
    <row r="193" spans="2:73" s="5" customFormat="1">
      <c r="B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row>
    <row r="194" spans="2:73" s="5" customFormat="1">
      <c r="B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row>
    <row r="195" spans="2:73" s="5" customFormat="1">
      <c r="B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row>
    <row r="196" spans="2:73" s="5" customFormat="1">
      <c r="B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row>
    <row r="197" spans="2:73" s="5" customFormat="1">
      <c r="B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row>
    <row r="198" spans="2:73" s="5" customFormat="1">
      <c r="B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row>
    <row r="199" spans="2:73" s="5" customFormat="1">
      <c r="B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row>
    <row r="200" spans="2:73" s="5" customFormat="1">
      <c r="B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row>
    <row r="201" spans="2:73" s="5" customFormat="1">
      <c r="B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row>
    <row r="202" spans="2:73" s="5" customFormat="1">
      <c r="B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row>
    <row r="203" spans="2:73" s="5" customFormat="1">
      <c r="B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row>
    <row r="204" spans="2:73" s="5" customFormat="1">
      <c r="B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row>
    <row r="205" spans="2:73" s="5" customFormat="1">
      <c r="B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row>
    <row r="206" spans="2:73" s="5" customFormat="1">
      <c r="B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row>
    <row r="207" spans="2:73" s="5" customFormat="1">
      <c r="B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row>
    <row r="208" spans="2:73" s="5" customFormat="1">
      <c r="B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row>
    <row r="209" spans="2:73" s="5" customFormat="1">
      <c r="B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row>
    <row r="210" spans="2:73" s="5" customFormat="1">
      <c r="B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row>
    <row r="211" spans="2:73" s="5" customFormat="1">
      <c r="B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row>
    <row r="212" spans="2:73" s="5" customFormat="1">
      <c r="B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row>
    <row r="213" spans="2:73" s="5" customFormat="1">
      <c r="B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row>
    <row r="214" spans="2:73" s="5" customFormat="1">
      <c r="B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row>
    <row r="215" spans="2:73" s="5" customFormat="1">
      <c r="B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row>
    <row r="216" spans="2:73" s="5" customFormat="1">
      <c r="B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row>
    <row r="217" spans="2:73" s="5" customFormat="1">
      <c r="B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row>
    <row r="218" spans="2:73" s="5" customFormat="1">
      <c r="B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row>
    <row r="219" spans="2:73" s="5" customFormat="1">
      <c r="B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row>
    <row r="220" spans="2:73" s="5" customFormat="1">
      <c r="B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row>
    <row r="221" spans="2:73" s="5" customFormat="1">
      <c r="B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row>
    <row r="222" spans="2:73" s="5" customFormat="1">
      <c r="B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row>
    <row r="223" spans="2:73" s="5" customFormat="1">
      <c r="B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row>
    <row r="224" spans="2:73" s="5" customFormat="1">
      <c r="B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row>
    <row r="225" spans="2:73" s="5" customFormat="1">
      <c r="B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row>
    <row r="226" spans="2:73" s="5" customFormat="1">
      <c r="B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row>
    <row r="227" spans="2:73" s="5" customFormat="1">
      <c r="B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row>
    <row r="228" spans="2:73" s="5" customFormat="1">
      <c r="B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row>
    <row r="229" spans="2:73" s="5" customFormat="1">
      <c r="B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row>
    <row r="230" spans="2:73" s="5" customFormat="1">
      <c r="B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row>
    <row r="231" spans="2:73" s="5" customFormat="1">
      <c r="B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row>
    <row r="232" spans="2:73" s="5" customFormat="1">
      <c r="B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row>
    <row r="233" spans="2:73" s="5" customFormat="1">
      <c r="B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row>
    <row r="234" spans="2:73" s="5" customFormat="1">
      <c r="B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row>
    <row r="235" spans="2:73" s="5" customFormat="1">
      <c r="B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row>
    <row r="236" spans="2:73" s="5" customFormat="1">
      <c r="B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row>
    <row r="237" spans="2:73" s="5" customFormat="1">
      <c r="B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row>
    <row r="238" spans="2:73" s="5" customFormat="1">
      <c r="B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row>
    <row r="239" spans="2:73" s="5" customFormat="1">
      <c r="B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row>
    <row r="240" spans="2:73" s="5" customFormat="1">
      <c r="B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row>
    <row r="241" spans="2:73" s="5" customFormat="1">
      <c r="B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row>
    <row r="242" spans="2:73" s="5" customFormat="1">
      <c r="B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row>
    <row r="243" spans="2:73" s="5" customFormat="1">
      <c r="B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row>
    <row r="244" spans="2:73" s="5" customFormat="1">
      <c r="B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row>
    <row r="245" spans="2:73" s="5" customFormat="1">
      <c r="B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row>
    <row r="246" spans="2:73" s="5" customFormat="1">
      <c r="B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row>
    <row r="247" spans="2:73" s="5" customFormat="1">
      <c r="B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row>
    <row r="248" spans="2:73" s="5" customFormat="1">
      <c r="B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row>
    <row r="249" spans="2:73" s="5" customFormat="1">
      <c r="B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row>
    <row r="250" spans="2:73" s="5" customFormat="1">
      <c r="B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row>
    <row r="251" spans="2:73" s="5" customFormat="1">
      <c r="B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row>
    <row r="252" spans="2:73" s="5" customFormat="1">
      <c r="B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row>
    <row r="253" spans="2:73" s="5" customFormat="1">
      <c r="B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row>
    <row r="254" spans="2:73" s="5" customFormat="1">
      <c r="B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row>
    <row r="255" spans="2:73" s="5" customFormat="1">
      <c r="B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row>
    <row r="256" spans="2:73" s="5" customFormat="1">
      <c r="B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row>
    <row r="257" spans="2:73" s="5" customFormat="1">
      <c r="B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row>
    <row r="258" spans="2:73" s="5" customFormat="1">
      <c r="B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row>
    <row r="259" spans="2:73" s="5" customFormat="1">
      <c r="B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row>
    <row r="260" spans="2:73" s="5" customFormat="1">
      <c r="B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row>
    <row r="261" spans="2:73" s="5" customFormat="1">
      <c r="B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row>
    <row r="262" spans="2:73" s="5" customFormat="1">
      <c r="B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row>
    <row r="263" spans="2:73" s="5" customFormat="1">
      <c r="B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row>
    <row r="264" spans="2:73" s="5" customFormat="1">
      <c r="B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row>
    <row r="265" spans="2:73" s="5" customFormat="1">
      <c r="B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row>
    <row r="266" spans="2:73" s="5" customFormat="1">
      <c r="B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row>
    <row r="267" spans="2:73" s="5" customFormat="1">
      <c r="B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row>
    <row r="268" spans="2:73" s="5" customFormat="1">
      <c r="B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row>
    <row r="269" spans="2:73" s="5" customFormat="1">
      <c r="B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row>
    <row r="270" spans="2:73" s="5" customFormat="1">
      <c r="B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row>
    <row r="271" spans="2:73" s="5" customFormat="1">
      <c r="B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row>
    <row r="272" spans="2:73" s="5" customFormat="1">
      <c r="B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row>
    <row r="273" spans="2:73" s="5" customFormat="1">
      <c r="B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row>
    <row r="274" spans="2:73" s="5" customFormat="1">
      <c r="B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row>
    <row r="275" spans="2:73" s="5" customFormat="1">
      <c r="B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row>
    <row r="276" spans="2:73" s="5" customFormat="1">
      <c r="B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row>
    <row r="277" spans="2:73" s="5" customFormat="1">
      <c r="B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row>
    <row r="278" spans="2:73" s="5" customFormat="1">
      <c r="B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row>
    <row r="279" spans="2:73" s="5" customFormat="1">
      <c r="B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row>
    <row r="280" spans="2:73" s="5" customFormat="1">
      <c r="B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row>
    <row r="281" spans="2:73" s="5" customFormat="1">
      <c r="B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row>
    <row r="282" spans="2:73" s="5" customFormat="1">
      <c r="B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row>
    <row r="283" spans="2:73" s="5" customFormat="1">
      <c r="B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row>
    <row r="284" spans="2:73" s="5" customFormat="1">
      <c r="B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row>
    <row r="285" spans="2:73" s="5" customFormat="1">
      <c r="B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row>
    <row r="286" spans="2:73" s="5" customFormat="1">
      <c r="B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row>
    <row r="287" spans="2:73" s="5" customFormat="1">
      <c r="B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row>
    <row r="288" spans="2:73" s="5" customFormat="1">
      <c r="B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row>
    <row r="289" spans="2:73" s="5" customFormat="1">
      <c r="B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row>
    <row r="290" spans="2:73" s="5" customFormat="1">
      <c r="B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row>
    <row r="291" spans="2:73" s="5" customFormat="1">
      <c r="B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row>
    <row r="292" spans="2:73" s="5" customFormat="1">
      <c r="B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row>
    <row r="293" spans="2:73" s="5" customFormat="1">
      <c r="B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row>
    <row r="294" spans="2:73" s="5" customFormat="1">
      <c r="B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row>
    <row r="295" spans="2:73" s="5" customFormat="1">
      <c r="B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row>
    <row r="296" spans="2:73" s="5" customFormat="1">
      <c r="B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row>
    <row r="297" spans="2:73" s="5" customFormat="1">
      <c r="B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row>
    <row r="298" spans="2:73" s="5" customFormat="1">
      <c r="B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row>
    <row r="299" spans="2:73" s="5" customFormat="1">
      <c r="B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row>
    <row r="300" spans="2:73" s="5" customFormat="1">
      <c r="B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row>
    <row r="301" spans="2:73" s="5" customFormat="1">
      <c r="B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row>
    <row r="302" spans="2:73" s="5" customFormat="1">
      <c r="B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row>
    <row r="303" spans="2:73" s="5" customFormat="1">
      <c r="B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row>
    <row r="304" spans="2:73" s="5" customFormat="1">
      <c r="B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row>
    <row r="305" spans="2:73" s="5" customFormat="1">
      <c r="B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row>
    <row r="306" spans="2:73" s="5" customFormat="1">
      <c r="B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row>
    <row r="307" spans="2:73" s="5" customFormat="1">
      <c r="B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row>
    <row r="308" spans="2:73" s="5" customFormat="1">
      <c r="B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row>
    <row r="309" spans="2:73" s="5" customFormat="1">
      <c r="B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row>
    <row r="310" spans="2:73" s="5" customFormat="1">
      <c r="B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row>
    <row r="311" spans="2:73" s="5" customFormat="1">
      <c r="B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row>
    <row r="312" spans="2:73" s="5" customFormat="1">
      <c r="B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row>
    <row r="313" spans="2:73" s="5" customFormat="1">
      <c r="B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row>
    <row r="314" spans="2:73" s="5" customFormat="1">
      <c r="B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row>
    <row r="315" spans="2:73" s="5" customFormat="1">
      <c r="B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row>
    <row r="316" spans="2:73" s="5" customFormat="1">
      <c r="B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row>
    <row r="317" spans="2:73" s="5" customFormat="1">
      <c r="B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row>
  </sheetData>
  <sheetProtection sheet="1" formatCells="0" formatColumns="0" formatRows="0" selectLockedCells="1"/>
  <mergeCells count="16">
    <mergeCell ref="C30:C33"/>
    <mergeCell ref="E33:F33"/>
    <mergeCell ref="C35:C38"/>
    <mergeCell ref="E38:F38"/>
    <mergeCell ref="C40:C43"/>
    <mergeCell ref="E43:F43"/>
    <mergeCell ref="C5:C23"/>
    <mergeCell ref="E23:F23"/>
    <mergeCell ref="E28:F28"/>
    <mergeCell ref="C25:C28"/>
    <mergeCell ref="E17:E21"/>
    <mergeCell ref="D5:D9"/>
    <mergeCell ref="E5:E9"/>
    <mergeCell ref="D11:D15"/>
    <mergeCell ref="D17:D21"/>
    <mergeCell ref="E11:E15"/>
  </mergeCells>
  <dataValidations count="3">
    <dataValidation type="list" allowBlank="1" showInputMessage="1" showErrorMessage="1" sqref="G5:AD5 G11:AD11 G17:AD17" xr:uid="{00AF0054-0001-4C13-AD29-006A00A8009A}">
      <formula1>$A$1:$A$2</formula1>
    </dataValidation>
    <dataValidation type="list" allowBlank="1" showInputMessage="1" showErrorMessage="1" sqref="G13:AD13 G7:AD7 G19:AD19" xr:uid="{002A0062-00D0-439E-BDB1-00BF009200FD}">
      <formula1>$A$6:$A$7</formula1>
    </dataValidation>
    <dataValidation type="list" allowBlank="1" showInputMessage="1" showErrorMessage="1" sqref="G6:AD6 G12:AD12 G18:AD18" xr:uid="{00010031-00E3-442F-9240-00970031000C}">
      <formula1>$A$3:$A$5</formula1>
    </dataValidation>
  </dataValidations>
  <pageMargins left="0" right="0" top="0.39370078740157477" bottom="0" header="0.51181102362204722" footer="0.51181102362204722"/>
  <pageSetup paperSize="9" scale="96" firstPageNumber="4294967295" fitToWidth="3"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82"/>
  <sheetViews>
    <sheetView topLeftCell="B1" zoomScale="115" zoomScaleNormal="115" workbookViewId="0">
      <selection activeCell="C11" sqref="C11"/>
    </sheetView>
  </sheetViews>
  <sheetFormatPr baseColWidth="10" defaultRowHeight="13.2"/>
  <cols>
    <col min="1" max="1" width="3.5546875" style="115" customWidth="1"/>
    <col min="2" max="2" width="41.5546875" customWidth="1"/>
    <col min="3" max="26" width="14.5546875" customWidth="1"/>
    <col min="27" max="58" width="11.44140625" style="115"/>
    <col min="59" max="71" width="11.44140625" style="116"/>
  </cols>
  <sheetData>
    <row r="1" spans="1:71" s="117" customFormat="1" ht="25.35" customHeight="1"/>
    <row r="2" spans="1:71" s="117" customFormat="1" ht="25.35" customHeight="1">
      <c r="B2" s="1" t="s">
        <v>151</v>
      </c>
    </row>
    <row r="3" spans="1:71" s="115" customFormat="1" ht="18" customHeight="1">
      <c r="B3" s="14"/>
      <c r="C3" s="118">
        <v>2022</v>
      </c>
      <c r="D3" s="118">
        <v>2023</v>
      </c>
      <c r="E3" s="118">
        <v>2024</v>
      </c>
      <c r="F3" s="118">
        <v>2025</v>
      </c>
      <c r="G3" s="118">
        <v>2026</v>
      </c>
      <c r="H3" s="118">
        <v>2027</v>
      </c>
      <c r="I3" s="118">
        <v>2028</v>
      </c>
      <c r="J3" s="118">
        <v>2029</v>
      </c>
      <c r="K3" s="118">
        <v>2030</v>
      </c>
      <c r="L3" s="118">
        <v>2031</v>
      </c>
      <c r="M3" s="118">
        <v>2032</v>
      </c>
      <c r="N3" s="118">
        <v>2033</v>
      </c>
      <c r="O3" s="118">
        <v>2034</v>
      </c>
      <c r="P3" s="118">
        <v>2035</v>
      </c>
      <c r="Q3" s="118">
        <v>2036</v>
      </c>
      <c r="R3" s="118">
        <v>2037</v>
      </c>
      <c r="S3" s="118">
        <v>2038</v>
      </c>
      <c r="T3" s="118">
        <v>2039</v>
      </c>
      <c r="U3" s="118">
        <v>2040</v>
      </c>
      <c r="V3" s="118">
        <v>2041</v>
      </c>
      <c r="W3" s="118">
        <v>2042</v>
      </c>
      <c r="X3" s="118">
        <v>2043</v>
      </c>
      <c r="Y3" s="118">
        <v>2044</v>
      </c>
      <c r="Z3" s="118">
        <v>2045</v>
      </c>
    </row>
    <row r="4" spans="1:71" s="117" customFormat="1" ht="10.35" customHeight="1">
      <c r="C4" s="11"/>
      <c r="D4" s="11"/>
      <c r="E4" s="11"/>
      <c r="F4" s="11"/>
      <c r="G4" s="11"/>
      <c r="H4" s="11"/>
      <c r="I4" s="11"/>
      <c r="J4" s="11"/>
      <c r="K4" s="11"/>
      <c r="L4" s="11"/>
      <c r="M4" s="11"/>
      <c r="N4" s="11"/>
      <c r="O4" s="11"/>
      <c r="P4" s="11"/>
      <c r="Q4" s="16"/>
      <c r="R4" s="16"/>
      <c r="S4" s="16"/>
      <c r="T4" s="16"/>
      <c r="U4" s="16"/>
      <c r="V4" s="16"/>
      <c r="W4" s="16"/>
      <c r="X4" s="16"/>
      <c r="Y4" s="16"/>
      <c r="Z4" s="16"/>
    </row>
    <row r="5" spans="1:71" ht="25.35" customHeight="1">
      <c r="B5" s="119" t="s">
        <v>152</v>
      </c>
      <c r="C5" s="120">
        <v>98.7</v>
      </c>
      <c r="D5" s="120">
        <v>95.5</v>
      </c>
      <c r="E5" s="120">
        <v>100</v>
      </c>
      <c r="F5" s="120">
        <v>100</v>
      </c>
      <c r="G5" s="120">
        <v>100</v>
      </c>
      <c r="H5" s="120">
        <v>100</v>
      </c>
      <c r="I5" s="120">
        <v>100</v>
      </c>
      <c r="J5" s="120">
        <v>100</v>
      </c>
      <c r="K5" s="120">
        <v>100</v>
      </c>
      <c r="L5" s="120">
        <v>100</v>
      </c>
      <c r="M5" s="120">
        <v>100</v>
      </c>
      <c r="N5" s="120">
        <v>100</v>
      </c>
      <c r="O5" s="120">
        <v>100</v>
      </c>
      <c r="P5" s="120">
        <v>100</v>
      </c>
      <c r="Q5" s="120">
        <v>100</v>
      </c>
      <c r="R5" s="120">
        <v>100</v>
      </c>
      <c r="S5" s="120">
        <v>100</v>
      </c>
      <c r="T5" s="120">
        <v>100</v>
      </c>
      <c r="U5" s="120">
        <v>100</v>
      </c>
      <c r="V5" s="120">
        <v>100</v>
      </c>
      <c r="W5" s="120">
        <v>100</v>
      </c>
      <c r="X5" s="120">
        <v>100</v>
      </c>
      <c r="Y5" s="120">
        <v>100</v>
      </c>
      <c r="Z5" s="120">
        <v>100</v>
      </c>
    </row>
    <row r="6" spans="1:71" ht="55.5" customHeight="1">
      <c r="B6" s="121" t="s">
        <v>153</v>
      </c>
      <c r="C6" s="122" t="str">
        <f>IF(OR(Energieverbräuche!G7="witterungsbereinigt",Energieverbräuche!G13="witterungsbereinigt",Energieverbräuche!G19="witterungsbereinigt"),IF(C5=100,"Witterungsfaktor aktualisieren","Witterungsfaktor o.k.")," ")</f>
        <v xml:space="preserve"> </v>
      </c>
      <c r="D6" s="122" t="str">
        <f>IF(OR(Energieverbräuche!H7="witterungsbereinigt",Energieverbräuche!H13="witterungsbereinigt",Energieverbräuche!H19="witterungsbereinigt"),IF(D5=100,"Witterungsfaktor aktualisieren","Witterungsfaktor o.k.")," ")</f>
        <v xml:space="preserve"> </v>
      </c>
      <c r="E6" s="122" t="str">
        <f>IF(OR(Energieverbräuche!I7="witterungsbereinigt",Energieverbräuche!I13="witterungsbereinigt",Energieverbräuche!I19="witterungsbereinigt"),IF(E5=100,"Witterungsfaktor aktualisieren","Witterungsfaktor o.k.")," ")</f>
        <v xml:space="preserve"> </v>
      </c>
      <c r="F6" s="122" t="str">
        <f>IF(OR(Energieverbräuche!J7="witterungsbereinigt",Energieverbräuche!J13="witterungsbereinigt",Energieverbräuche!J19="witterungsbereinigt"),IF(F5=100,"Witterungsfaktor aktualisieren","Witterungsfaktor o.k.")," ")</f>
        <v xml:space="preserve"> </v>
      </c>
      <c r="G6" s="122" t="str">
        <f>IF(OR(Energieverbräuche!K7="witterungsbereinigt",Energieverbräuche!K13="witterungsbereinigt",Energieverbräuche!K19="witterungsbereinigt"),IF(G5=100,"Witterungsfaktor aktualisieren","Witterungsfaktor o.k.")," ")</f>
        <v xml:space="preserve"> </v>
      </c>
      <c r="H6" s="122" t="str">
        <f>IF(OR(Energieverbräuche!L7="witterungsbereinigt",Energieverbräuche!L13="witterungsbereinigt",Energieverbräuche!L19="witterungsbereinigt"),IF(H5=100,"Witterungsfaktor aktualisieren","Witterungsfaktor o.k.")," ")</f>
        <v xml:space="preserve"> </v>
      </c>
      <c r="I6" s="122" t="str">
        <f>IF(OR(Energieverbräuche!M7="witterungsbereinigt",Energieverbräuche!M13="witterungsbereinigt",Energieverbräuche!M19="witterungsbereinigt"),IF(I5=100,"Witterungsfaktor aktualisieren","Witterungsfaktor o.k.")," ")</f>
        <v xml:space="preserve"> </v>
      </c>
      <c r="J6" s="122" t="str">
        <f>IF(OR(Energieverbräuche!N7="witterungsbereinigt",Energieverbräuche!N13="witterungsbereinigt",Energieverbräuche!N19="witterungsbereinigt"),IF(J5=100,"Witterungsfaktor aktualisieren","Witterungsfaktor o.k.")," ")</f>
        <v xml:space="preserve"> </v>
      </c>
      <c r="K6" s="122" t="str">
        <f>IF(OR(Energieverbräuche!O7="witterungsbereinigt",Energieverbräuche!O13="witterungsbereinigt",Energieverbräuche!O19="witterungsbereinigt"),IF(K5=100,"Witterungsfaktor aktualisieren","Witterungsfaktor o.k.")," ")</f>
        <v xml:space="preserve"> </v>
      </c>
      <c r="L6" s="122" t="str">
        <f>IF(OR(Energieverbräuche!P7="witterungsbereinigt",Energieverbräuche!P13="witterungsbereinigt",Energieverbräuche!P19="witterungsbereinigt"),IF(L5=100,"Witterungsfaktor aktualisieren","Witterungsfaktor o.k.")," ")</f>
        <v xml:space="preserve"> </v>
      </c>
      <c r="M6" s="122" t="str">
        <f>IF(OR(Energieverbräuche!Q7="witterungsbereinigt",Energieverbräuche!Q13="witterungsbereinigt",Energieverbräuche!Q19="witterungsbereinigt"),IF(M5=100,"Witterungsfaktor aktualisieren","Witterungsfaktor o.k.")," ")</f>
        <v xml:space="preserve"> </v>
      </c>
      <c r="N6" s="122" t="str">
        <f>IF(OR(Energieverbräuche!R7="witterungsbereinigt",Energieverbräuche!R13="witterungsbereinigt",Energieverbräuche!R19="witterungsbereinigt"),IF(N5=100,"Witterungsfaktor aktualisieren","Witterungsfaktor o.k.")," ")</f>
        <v xml:space="preserve"> </v>
      </c>
      <c r="O6" s="122" t="str">
        <f>IF(OR(Energieverbräuche!S7="witterungsbereinigt",Energieverbräuche!S13="witterungsbereinigt",Energieverbräuche!S19="witterungsbereinigt"),IF(O5=100,"Witterungsfaktor aktualisieren","Witterungsfaktor o.k.")," ")</f>
        <v xml:space="preserve"> </v>
      </c>
      <c r="P6" s="122" t="str">
        <f>IF(OR(Energieverbräuche!T7="witterungsbereinigt",Energieverbräuche!T13="witterungsbereinigt",Energieverbräuche!T19="witterungsbereinigt"),IF(P5=100,"Witterungsfaktor aktualisieren","Witterungsfaktor o.k.")," ")</f>
        <v xml:space="preserve"> </v>
      </c>
      <c r="Q6" s="122" t="str">
        <f>IF(OR(Energieverbräuche!U7="witterungsbereinigt",Energieverbräuche!U13="witterungsbereinigt",Energieverbräuche!U19="witterungsbereinigt"),IF(Q5=100,"Witterungsfaktor aktualisieren","Witterungsfaktor o.k.")," ")</f>
        <v xml:space="preserve"> </v>
      </c>
      <c r="R6" s="122" t="str">
        <f>IF(OR(Energieverbräuche!V7="witterungsbereinigt",Energieverbräuche!V13="witterungsbereinigt",Energieverbräuche!V19="witterungsbereinigt"),IF(R5=100,"Witterungsfaktor aktualisieren","Witterungsfaktor o.k.")," ")</f>
        <v xml:space="preserve"> </v>
      </c>
      <c r="S6" s="122" t="str">
        <f>IF(OR(Energieverbräuche!W7="witterungsbereinigt",Energieverbräuche!W13="witterungsbereinigt",Energieverbräuche!W19="witterungsbereinigt"),IF(S5=100,"Witterungsfaktor aktualisieren","Witterungsfaktor o.k.")," ")</f>
        <v xml:space="preserve"> </v>
      </c>
      <c r="T6" s="122" t="str">
        <f>IF(OR(Energieverbräuche!X7="witterungsbereinigt",Energieverbräuche!X13="witterungsbereinigt",Energieverbräuche!X19="witterungsbereinigt"),IF(T5=100,"Witterungsfaktor aktualisieren","Witterungsfaktor o.k.")," ")</f>
        <v xml:space="preserve"> </v>
      </c>
      <c r="U6" s="122" t="str">
        <f>IF(OR(Energieverbräuche!Y7="witterungsbereinigt",Energieverbräuche!Y13="witterungsbereinigt",Energieverbräuche!Y19="witterungsbereinigt"),IF(U5=100,"Witterungsfaktor aktualisieren","Witterungsfaktor o.k.")," ")</f>
        <v xml:space="preserve"> </v>
      </c>
      <c r="V6" s="122" t="str">
        <f>IF(OR(Energieverbräuche!Z7="witterungsbereinigt",Energieverbräuche!Z13="witterungsbereinigt",Energieverbräuche!Z19="witterungsbereinigt"),IF(V5=100,"Witterungsfaktor aktualisieren","Witterungsfaktor o.k.")," ")</f>
        <v xml:space="preserve"> </v>
      </c>
      <c r="W6" s="122" t="str">
        <f>IF(OR(Energieverbräuche!AA7="witterungsbereinigt",Energieverbräuche!AA13="witterungsbereinigt",Energieverbräuche!AA19="witterungsbereinigt"),IF(W5=100,"Witterungsfaktor aktualisieren","Witterungsfaktor o.k.")," ")</f>
        <v xml:space="preserve"> </v>
      </c>
      <c r="X6" s="122" t="str">
        <f>IF(OR(Energieverbräuche!AB7="witterungsbereinigt",Energieverbräuche!AB13="witterungsbereinigt",Energieverbräuche!AB19="witterungsbereinigt"),IF(X5=100,"Witterungsfaktor aktualisieren","Witterungsfaktor o.k.")," ")</f>
        <v xml:space="preserve"> </v>
      </c>
      <c r="Y6" s="122" t="str">
        <f>IF(OR(Energieverbräuche!AC7="witterungsbereinigt",Energieverbräuche!AC13="witterungsbereinigt",Energieverbräuche!AC19="witterungsbereinigt"),IF(Y5=100,"Witterungsfaktor aktualisieren","Witterungsfaktor o.k.")," ")</f>
        <v xml:space="preserve"> </v>
      </c>
      <c r="Z6" s="122" t="str">
        <f>IF(OR(Energieverbräuche!AD7="witterungsbereinigt",Energieverbräuche!AD13="witterungsbereinigt",Energieverbräuche!AD19="witterungsbereinigt"),IF(Z5=100,"Witterungsfaktor aktualisieren","Witterungsfaktor o.k.")," ")</f>
        <v xml:space="preserve"> </v>
      </c>
    </row>
    <row r="7" spans="1:71" s="115" customFormat="1" ht="6" customHeight="1">
      <c r="B7" s="123"/>
    </row>
    <row r="8" spans="1:71" s="124" customFormat="1" ht="25.35" customHeight="1">
      <c r="A8" s="125"/>
      <c r="B8" s="119" t="s">
        <v>154</v>
      </c>
      <c r="C8" s="126">
        <v>182</v>
      </c>
      <c r="D8" s="126">
        <f>C8</f>
        <v>182</v>
      </c>
      <c r="E8" s="126">
        <f t="shared" ref="E8:Z9" si="0">D8</f>
        <v>182</v>
      </c>
      <c r="F8" s="126">
        <f t="shared" si="0"/>
        <v>182</v>
      </c>
      <c r="G8" s="126">
        <f t="shared" si="0"/>
        <v>182</v>
      </c>
      <c r="H8" s="126">
        <f t="shared" si="0"/>
        <v>182</v>
      </c>
      <c r="I8" s="126">
        <f t="shared" si="0"/>
        <v>182</v>
      </c>
      <c r="J8" s="126">
        <f t="shared" si="0"/>
        <v>182</v>
      </c>
      <c r="K8" s="126">
        <f t="shared" si="0"/>
        <v>182</v>
      </c>
      <c r="L8" s="126">
        <f t="shared" si="0"/>
        <v>182</v>
      </c>
      <c r="M8" s="126">
        <f t="shared" si="0"/>
        <v>182</v>
      </c>
      <c r="N8" s="126">
        <f t="shared" si="0"/>
        <v>182</v>
      </c>
      <c r="O8" s="126">
        <f t="shared" si="0"/>
        <v>182</v>
      </c>
      <c r="P8" s="126">
        <f t="shared" si="0"/>
        <v>182</v>
      </c>
      <c r="Q8" s="126">
        <f t="shared" si="0"/>
        <v>182</v>
      </c>
      <c r="R8" s="126">
        <f t="shared" si="0"/>
        <v>182</v>
      </c>
      <c r="S8" s="126">
        <f t="shared" si="0"/>
        <v>182</v>
      </c>
      <c r="T8" s="126">
        <f t="shared" si="0"/>
        <v>182</v>
      </c>
      <c r="U8" s="126">
        <f t="shared" si="0"/>
        <v>182</v>
      </c>
      <c r="V8" s="126">
        <f t="shared" si="0"/>
        <v>182</v>
      </c>
      <c r="W8" s="126">
        <f t="shared" si="0"/>
        <v>182</v>
      </c>
      <c r="X8" s="126">
        <f t="shared" si="0"/>
        <v>182</v>
      </c>
      <c r="Y8" s="126">
        <f t="shared" si="0"/>
        <v>182</v>
      </c>
      <c r="Z8" s="126">
        <f t="shared" si="0"/>
        <v>182</v>
      </c>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c r="AZ8" s="125"/>
      <c r="BA8" s="125"/>
      <c r="BB8" s="125"/>
      <c r="BC8" s="125"/>
      <c r="BD8" s="125"/>
      <c r="BE8" s="125"/>
      <c r="BF8" s="125"/>
      <c r="BG8" s="127"/>
      <c r="BH8" s="127"/>
      <c r="BI8" s="127"/>
      <c r="BJ8" s="127"/>
      <c r="BK8" s="127"/>
      <c r="BL8" s="127"/>
      <c r="BM8" s="127"/>
      <c r="BN8" s="127"/>
      <c r="BO8" s="127"/>
      <c r="BP8" s="127"/>
      <c r="BQ8" s="127"/>
      <c r="BR8" s="127"/>
      <c r="BS8" s="127"/>
    </row>
    <row r="9" spans="1:71" s="124" customFormat="1" ht="25.35" customHeight="1">
      <c r="A9" s="125"/>
      <c r="B9" s="128" t="s">
        <v>155</v>
      </c>
      <c r="C9" s="126">
        <v>318</v>
      </c>
      <c r="D9" s="126">
        <f>C9</f>
        <v>318</v>
      </c>
      <c r="E9" s="126">
        <f t="shared" si="0"/>
        <v>318</v>
      </c>
      <c r="F9" s="126">
        <f t="shared" si="0"/>
        <v>318</v>
      </c>
      <c r="G9" s="126">
        <f t="shared" si="0"/>
        <v>318</v>
      </c>
      <c r="H9" s="126">
        <f t="shared" si="0"/>
        <v>318</v>
      </c>
      <c r="I9" s="126">
        <f t="shared" si="0"/>
        <v>318</v>
      </c>
      <c r="J9" s="126">
        <f t="shared" si="0"/>
        <v>318</v>
      </c>
      <c r="K9" s="126">
        <f t="shared" si="0"/>
        <v>318</v>
      </c>
      <c r="L9" s="126">
        <f t="shared" si="0"/>
        <v>318</v>
      </c>
      <c r="M9" s="126">
        <f t="shared" si="0"/>
        <v>318</v>
      </c>
      <c r="N9" s="126">
        <f t="shared" si="0"/>
        <v>318</v>
      </c>
      <c r="O9" s="126">
        <f t="shared" si="0"/>
        <v>318</v>
      </c>
      <c r="P9" s="126">
        <f t="shared" si="0"/>
        <v>318</v>
      </c>
      <c r="Q9" s="126">
        <f t="shared" si="0"/>
        <v>318</v>
      </c>
      <c r="R9" s="126">
        <f t="shared" si="0"/>
        <v>318</v>
      </c>
      <c r="S9" s="126">
        <f t="shared" si="0"/>
        <v>318</v>
      </c>
      <c r="T9" s="126">
        <f t="shared" si="0"/>
        <v>318</v>
      </c>
      <c r="U9" s="126">
        <f t="shared" si="0"/>
        <v>318</v>
      </c>
      <c r="V9" s="126">
        <f t="shared" si="0"/>
        <v>318</v>
      </c>
      <c r="W9" s="126">
        <f t="shared" si="0"/>
        <v>318</v>
      </c>
      <c r="X9" s="126">
        <f t="shared" si="0"/>
        <v>318</v>
      </c>
      <c r="Y9" s="126">
        <f t="shared" si="0"/>
        <v>318</v>
      </c>
      <c r="Z9" s="126">
        <f t="shared" si="0"/>
        <v>318</v>
      </c>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c r="BA9" s="125"/>
      <c r="BB9" s="125"/>
      <c r="BC9" s="125"/>
      <c r="BD9" s="125"/>
      <c r="BE9" s="125"/>
      <c r="BF9" s="125"/>
      <c r="BG9" s="127"/>
      <c r="BH9" s="127"/>
      <c r="BI9" s="127"/>
      <c r="BJ9" s="127"/>
      <c r="BK9" s="127"/>
      <c r="BL9" s="127"/>
      <c r="BM9" s="127"/>
      <c r="BN9" s="127"/>
      <c r="BO9" s="127"/>
      <c r="BP9" s="127"/>
      <c r="BQ9" s="127"/>
      <c r="BR9" s="127"/>
      <c r="BS9" s="127"/>
    </row>
    <row r="10" spans="1:71" s="125" customFormat="1" ht="10.35" customHeight="1">
      <c r="B10" s="129"/>
    </row>
    <row r="11" spans="1:71" s="124" customFormat="1" ht="25.35" customHeight="1">
      <c r="A11" s="125"/>
      <c r="B11" s="130" t="s">
        <v>156</v>
      </c>
      <c r="C11" s="126">
        <v>384</v>
      </c>
      <c r="D11" s="126">
        <f>C11</f>
        <v>384</v>
      </c>
      <c r="E11" s="126">
        <f t="shared" ref="E11:Z13" si="1">D11</f>
        <v>384</v>
      </c>
      <c r="F11" s="126">
        <f t="shared" si="1"/>
        <v>384</v>
      </c>
      <c r="G11" s="126">
        <f t="shared" si="1"/>
        <v>384</v>
      </c>
      <c r="H11" s="126">
        <f t="shared" si="1"/>
        <v>384</v>
      </c>
      <c r="I11" s="126">
        <f t="shared" si="1"/>
        <v>384</v>
      </c>
      <c r="J11" s="126">
        <f t="shared" si="1"/>
        <v>384</v>
      </c>
      <c r="K11" s="126">
        <f t="shared" si="1"/>
        <v>384</v>
      </c>
      <c r="L11" s="126">
        <f t="shared" si="1"/>
        <v>384</v>
      </c>
      <c r="M11" s="126">
        <f t="shared" si="1"/>
        <v>384</v>
      </c>
      <c r="N11" s="126">
        <f t="shared" si="1"/>
        <v>384</v>
      </c>
      <c r="O11" s="126">
        <f t="shared" si="1"/>
        <v>384</v>
      </c>
      <c r="P11" s="126">
        <f t="shared" si="1"/>
        <v>384</v>
      </c>
      <c r="Q11" s="126">
        <f t="shared" si="1"/>
        <v>384</v>
      </c>
      <c r="R11" s="126">
        <f t="shared" si="1"/>
        <v>384</v>
      </c>
      <c r="S11" s="126">
        <f t="shared" si="1"/>
        <v>384</v>
      </c>
      <c r="T11" s="126">
        <f t="shared" si="1"/>
        <v>384</v>
      </c>
      <c r="U11" s="126">
        <f t="shared" si="1"/>
        <v>384</v>
      </c>
      <c r="V11" s="126">
        <f t="shared" si="1"/>
        <v>384</v>
      </c>
      <c r="W11" s="126">
        <f t="shared" si="1"/>
        <v>384</v>
      </c>
      <c r="X11" s="126">
        <f t="shared" si="1"/>
        <v>384</v>
      </c>
      <c r="Y11" s="126">
        <f t="shared" si="1"/>
        <v>384</v>
      </c>
      <c r="Z11" s="126">
        <f t="shared" si="1"/>
        <v>384</v>
      </c>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7"/>
      <c r="BH11" s="127"/>
      <c r="BI11" s="127"/>
      <c r="BJ11" s="127"/>
      <c r="BK11" s="127"/>
      <c r="BL11" s="127"/>
      <c r="BM11" s="127"/>
      <c r="BN11" s="127"/>
      <c r="BO11" s="127"/>
      <c r="BP11" s="127"/>
      <c r="BQ11" s="127"/>
      <c r="BR11" s="127"/>
      <c r="BS11" s="127"/>
    </row>
    <row r="12" spans="1:71" s="125" customFormat="1" ht="10.35" customHeight="1">
      <c r="B12" s="129"/>
    </row>
    <row r="13" spans="1:71" s="124" customFormat="1" ht="25.35" customHeight="1">
      <c r="A13" s="125"/>
      <c r="B13" s="131" t="s">
        <v>157</v>
      </c>
      <c r="C13" s="126">
        <v>90</v>
      </c>
      <c r="D13" s="126">
        <f>C13</f>
        <v>90</v>
      </c>
      <c r="E13" s="126">
        <f t="shared" si="1"/>
        <v>90</v>
      </c>
      <c r="F13" s="126">
        <f t="shared" si="1"/>
        <v>90</v>
      </c>
      <c r="G13" s="126">
        <f t="shared" si="1"/>
        <v>90</v>
      </c>
      <c r="H13" s="126">
        <f t="shared" si="1"/>
        <v>90</v>
      </c>
      <c r="I13" s="126">
        <f t="shared" si="1"/>
        <v>90</v>
      </c>
      <c r="J13" s="126">
        <f t="shared" si="1"/>
        <v>90</v>
      </c>
      <c r="K13" s="126">
        <f t="shared" si="1"/>
        <v>90</v>
      </c>
      <c r="L13" s="126">
        <f t="shared" si="1"/>
        <v>90</v>
      </c>
      <c r="M13" s="126">
        <f t="shared" si="1"/>
        <v>90</v>
      </c>
      <c r="N13" s="126">
        <f t="shared" si="1"/>
        <v>90</v>
      </c>
      <c r="O13" s="126">
        <f t="shared" si="1"/>
        <v>90</v>
      </c>
      <c r="P13" s="126">
        <f t="shared" si="1"/>
        <v>90</v>
      </c>
      <c r="Q13" s="126">
        <f t="shared" si="1"/>
        <v>90</v>
      </c>
      <c r="R13" s="126">
        <f t="shared" si="1"/>
        <v>90</v>
      </c>
      <c r="S13" s="126">
        <f t="shared" si="1"/>
        <v>90</v>
      </c>
      <c r="T13" s="126">
        <f t="shared" si="1"/>
        <v>90</v>
      </c>
      <c r="U13" s="126">
        <f t="shared" si="1"/>
        <v>90</v>
      </c>
      <c r="V13" s="126">
        <f t="shared" si="1"/>
        <v>90</v>
      </c>
      <c r="W13" s="126">
        <f t="shared" si="1"/>
        <v>90</v>
      </c>
      <c r="X13" s="126">
        <f t="shared" si="1"/>
        <v>90</v>
      </c>
      <c r="Y13" s="126">
        <f t="shared" si="1"/>
        <v>90</v>
      </c>
      <c r="Z13" s="126">
        <f t="shared" si="1"/>
        <v>90</v>
      </c>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7"/>
      <c r="BH13" s="127"/>
      <c r="BI13" s="127"/>
      <c r="BJ13" s="127"/>
      <c r="BK13" s="127"/>
      <c r="BL13" s="127"/>
      <c r="BM13" s="127"/>
      <c r="BN13" s="127"/>
      <c r="BO13" s="127"/>
      <c r="BP13" s="127"/>
      <c r="BQ13" s="127"/>
      <c r="BR13" s="127"/>
      <c r="BS13" s="127"/>
    </row>
    <row r="14" spans="1:71" s="115" customFormat="1"/>
    <row r="15" spans="1:71" s="115" customFormat="1"/>
    <row r="16" spans="1:71" s="115" customFormat="1"/>
    <row r="17" s="115" customFormat="1"/>
    <row r="18" s="115" customFormat="1"/>
    <row r="19" s="115" customFormat="1"/>
    <row r="20" s="115" customFormat="1"/>
    <row r="21" s="115" customFormat="1"/>
    <row r="22" s="115" customFormat="1"/>
    <row r="23" s="115" customFormat="1"/>
    <row r="24" s="115" customFormat="1"/>
    <row r="25" s="115" customFormat="1"/>
    <row r="26" s="115" customFormat="1"/>
    <row r="27" s="115" customFormat="1"/>
    <row r="28" s="115" customFormat="1"/>
    <row r="29" s="115" customFormat="1"/>
    <row r="30" s="115" customFormat="1"/>
    <row r="31" s="115" customFormat="1"/>
    <row r="32" s="115" customFormat="1"/>
    <row r="33" s="115" customFormat="1"/>
    <row r="34" s="115" customFormat="1"/>
    <row r="35" s="115" customFormat="1"/>
    <row r="36" s="115" customFormat="1"/>
    <row r="37" s="115" customFormat="1"/>
    <row r="38" s="115" customFormat="1"/>
    <row r="39" s="115" customFormat="1"/>
    <row r="40" s="115" customFormat="1"/>
    <row r="41" s="115" customFormat="1"/>
    <row r="42" s="115" customFormat="1"/>
    <row r="43" s="115" customFormat="1"/>
    <row r="44" s="115" customFormat="1"/>
    <row r="45" s="115" customFormat="1"/>
    <row r="46" s="115" customFormat="1"/>
    <row r="47" s="115" customFormat="1"/>
    <row r="48" s="115" customFormat="1"/>
    <row r="49" s="115" customFormat="1"/>
    <row r="50" s="115" customFormat="1"/>
    <row r="51" s="115" customFormat="1"/>
    <row r="52" s="115" customFormat="1"/>
    <row r="53" s="115" customFormat="1"/>
    <row r="54" s="115" customFormat="1"/>
    <row r="55" s="115" customFormat="1"/>
    <row r="56" s="115" customFormat="1"/>
    <row r="57" s="115" customFormat="1"/>
    <row r="58" s="115" customFormat="1"/>
    <row r="59" s="115" customFormat="1"/>
    <row r="60" s="115" customFormat="1"/>
    <row r="61" s="115" customFormat="1"/>
    <row r="62" s="115" customFormat="1"/>
    <row r="63" s="115" customFormat="1"/>
    <row r="64" s="115" customFormat="1"/>
    <row r="65" s="115" customFormat="1"/>
    <row r="66" s="115" customFormat="1"/>
    <row r="67" s="115" customFormat="1"/>
    <row r="68" s="115" customFormat="1"/>
    <row r="69" s="115" customFormat="1"/>
    <row r="70" s="115" customFormat="1"/>
    <row r="71" s="115" customFormat="1"/>
    <row r="72" s="115" customFormat="1"/>
    <row r="73" s="115" customFormat="1"/>
    <row r="74" s="115" customFormat="1"/>
    <row r="75" s="115" customFormat="1"/>
    <row r="76" s="115" customFormat="1"/>
    <row r="77" s="115" customFormat="1"/>
    <row r="78" s="115" customFormat="1"/>
    <row r="79" s="115" customFormat="1"/>
    <row r="80" s="115" customFormat="1"/>
    <row r="81" s="115" customFormat="1"/>
    <row r="82" s="115" customFormat="1"/>
  </sheetData>
  <sheetProtection sheet="1" formatCells="0" formatColumns="0" formatRows="0" selectLockedCells="1"/>
  <conditionalFormatting sqref="C5:Z5">
    <cfRule type="cellIs" dxfId="3" priority="3" operator="equal">
      <formula>100</formula>
    </cfRule>
    <cfRule type="cellIs" dxfId="2" priority="4" operator="notEqual">
      <formula>100</formula>
    </cfRule>
  </conditionalFormatting>
  <conditionalFormatting sqref="C6:Z6">
    <cfRule type="cellIs" dxfId="1" priority="1" operator="equal">
      <formula>"Witterungsfaktor o.k."</formula>
    </cfRule>
    <cfRule type="cellIs" dxfId="0" priority="2" operator="equal">
      <formula>"Witterungsfaktor aktualisieren"</formula>
    </cfRule>
  </conditionalFormatting>
  <pageMargins left="0" right="0" top="0.78740157480314954" bottom="0.78740157480314954" header="0.31496062992125984" footer="0.31496062992125984"/>
  <pageSetup paperSize="9" firstPageNumber="4294967295" fitToWidth="3"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BC108"/>
  <sheetViews>
    <sheetView showZeros="0" topLeftCell="A2" zoomScale="93" workbookViewId="0">
      <pane xSplit="2" topLeftCell="C1" activePane="topRight" state="frozen"/>
      <selection activeCell="C14" sqref="C14"/>
      <selection pane="topRight" activeCell="C16" sqref="C16"/>
    </sheetView>
  </sheetViews>
  <sheetFormatPr baseColWidth="10" defaultColWidth="11.44140625" defaultRowHeight="13.8"/>
  <cols>
    <col min="1" max="1" width="3.5546875" style="133" customWidth="1"/>
    <col min="2" max="2" width="46.5546875" style="134" customWidth="1"/>
    <col min="3" max="3" width="12.5546875" style="132" customWidth="1"/>
    <col min="4" max="10" width="12.5546875" style="134" customWidth="1"/>
    <col min="11" max="26" width="12.5546875" style="132" customWidth="1"/>
    <col min="27" max="54" width="11.44140625" style="133"/>
    <col min="55" max="55" width="11.44140625" style="135"/>
    <col min="56" max="16384" width="11.44140625" style="132"/>
  </cols>
  <sheetData>
    <row r="1" spans="1:55" s="133" customFormat="1" ht="25.35" customHeight="1">
      <c r="B1" s="136"/>
      <c r="D1" s="136"/>
      <c r="E1" s="136"/>
      <c r="F1" s="136"/>
      <c r="G1" s="136"/>
      <c r="H1" s="136"/>
      <c r="I1" s="136"/>
      <c r="J1" s="136"/>
    </row>
    <row r="2" spans="1:55" s="133" customFormat="1" ht="25.35" customHeight="1">
      <c r="B2" s="137" t="s">
        <v>158</v>
      </c>
      <c r="C2" s="138"/>
      <c r="D2" s="136"/>
      <c r="E2" s="139"/>
      <c r="F2" s="139"/>
      <c r="G2" s="136"/>
      <c r="H2" s="136"/>
      <c r="I2" s="136"/>
      <c r="J2" s="136"/>
    </row>
    <row r="3" spans="1:55" s="140" customFormat="1" ht="23.4">
      <c r="A3" s="141"/>
      <c r="B3" s="142" t="str">
        <f>Planungsübersicht!$E$14</f>
        <v>Matthias-Claudius-Gymnasium</v>
      </c>
      <c r="C3" s="143">
        <f>+Energieverbräuche!G3</f>
        <v>2022</v>
      </c>
      <c r="D3" s="143">
        <f>+Energieverbräuche!H3</f>
        <v>2023</v>
      </c>
      <c r="E3" s="143">
        <f>+Energieverbräuche!I3</f>
        <v>2024</v>
      </c>
      <c r="F3" s="143">
        <f>+Energieverbräuche!J3</f>
        <v>2025</v>
      </c>
      <c r="G3" s="143">
        <f>+Energieverbräuche!K3</f>
        <v>2026</v>
      </c>
      <c r="H3" s="143">
        <f>+Energieverbräuche!L3</f>
        <v>2027</v>
      </c>
      <c r="I3" s="143">
        <f>+Energieverbräuche!M3</f>
        <v>2028</v>
      </c>
      <c r="J3" s="143">
        <f>+Energieverbräuche!N3</f>
        <v>2029</v>
      </c>
      <c r="K3" s="143">
        <f>+Energieverbräuche!O3</f>
        <v>2030</v>
      </c>
      <c r="L3" s="143">
        <f>+Energieverbräuche!P3</f>
        <v>2031</v>
      </c>
      <c r="M3" s="143">
        <f>+Energieverbräuche!Q3</f>
        <v>2032</v>
      </c>
      <c r="N3" s="143">
        <f>+Energieverbräuche!R3</f>
        <v>2033</v>
      </c>
      <c r="O3" s="143">
        <f>+Energieverbräuche!S3</f>
        <v>2034</v>
      </c>
      <c r="P3" s="143">
        <f>+Energieverbräuche!T3</f>
        <v>2035</v>
      </c>
      <c r="Q3" s="143">
        <f>+Energieverbräuche!U3</f>
        <v>2036</v>
      </c>
      <c r="R3" s="143">
        <f>+Energieverbräuche!V3</f>
        <v>2037</v>
      </c>
      <c r="S3" s="143">
        <f>+Energieverbräuche!W3</f>
        <v>2038</v>
      </c>
      <c r="T3" s="143">
        <f>+Energieverbräuche!X3</f>
        <v>2039</v>
      </c>
      <c r="U3" s="143">
        <f>+Energieverbräuche!Y3</f>
        <v>2040</v>
      </c>
      <c r="V3" s="143">
        <f>+Energieverbräuche!Z3</f>
        <v>2041</v>
      </c>
      <c r="W3" s="143">
        <f>+Energieverbräuche!AA3</f>
        <v>2042</v>
      </c>
      <c r="X3" s="143">
        <f>+Energieverbräuche!AB3</f>
        <v>2043</v>
      </c>
      <c r="Y3" s="143">
        <f>+Energieverbräuche!AC3</f>
        <v>2044</v>
      </c>
      <c r="Z3" s="143">
        <f>+Energieverbräuche!AD3</f>
        <v>2045</v>
      </c>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141"/>
      <c r="AY3" s="141"/>
      <c r="AZ3" s="141"/>
      <c r="BA3" s="141"/>
      <c r="BB3" s="141"/>
      <c r="BC3" s="144"/>
    </row>
    <row r="4" spans="1:55" s="141" customFormat="1" ht="15" customHeight="1">
      <c r="B4" s="145"/>
      <c r="C4" s="146"/>
      <c r="D4" s="146"/>
      <c r="E4" s="146"/>
      <c r="F4" s="146"/>
      <c r="G4" s="146"/>
      <c r="H4" s="146"/>
      <c r="I4" s="146"/>
      <c r="J4" s="146"/>
      <c r="K4" s="146"/>
      <c r="L4" s="146"/>
      <c r="M4" s="146"/>
      <c r="N4" s="146"/>
      <c r="O4" s="146"/>
      <c r="P4" s="146"/>
      <c r="Q4" s="146"/>
      <c r="R4" s="146"/>
      <c r="S4" s="146"/>
      <c r="T4" s="146"/>
      <c r="U4" s="146"/>
      <c r="V4" s="146"/>
      <c r="W4" s="146"/>
      <c r="X4" s="146"/>
      <c r="Y4" s="146"/>
      <c r="Z4" s="146"/>
    </row>
    <row r="5" spans="1:55" s="147" customFormat="1" ht="35.1" customHeight="1">
      <c r="A5" s="148"/>
      <c r="B5" s="149" t="s">
        <v>159</v>
      </c>
      <c r="C5" s="150">
        <f>C7</f>
        <v>475479.31247999996</v>
      </c>
      <c r="D5" s="150">
        <f>$C5-($C5-$K5)/8*1</f>
        <v>460620.64841999998</v>
      </c>
      <c r="E5" s="150">
        <f>$C5-($C5-$K5)/8*2</f>
        <v>445761.98436</v>
      </c>
      <c r="F5" s="150">
        <f>$C5-($C5-$K5)/8*3</f>
        <v>430903.32029999996</v>
      </c>
      <c r="G5" s="150">
        <f>$C5-($C5-$K5)/8*4</f>
        <v>416044.65623999998</v>
      </c>
      <c r="H5" s="150">
        <f>$C5-($C5-$K5)/8*5</f>
        <v>401185.99218</v>
      </c>
      <c r="I5" s="150">
        <f>$C5-($C5-$K5)/8*6</f>
        <v>386327.32811999996</v>
      </c>
      <c r="J5" s="150">
        <f>$C5-($C5-$K5)/8*7</f>
        <v>371468.66405999998</v>
      </c>
      <c r="K5" s="150">
        <f>Planungsübersicht!H18</f>
        <v>356610</v>
      </c>
      <c r="L5" s="150">
        <f>$K5-($K5-$Z5)/15*1</f>
        <v>348685.33333333331</v>
      </c>
      <c r="M5" s="150">
        <f>$K5-($K5-$Z5)/15*2</f>
        <v>340760.66666666669</v>
      </c>
      <c r="N5" s="150">
        <f>$K5-($K5-$Z5)/15*3</f>
        <v>332836</v>
      </c>
      <c r="O5" s="150">
        <f>$K5-($K5-$Z5)/15*4</f>
        <v>324911.33333333331</v>
      </c>
      <c r="P5" s="150">
        <f>$K5-($K5-$Z5)/15*5</f>
        <v>316986.66666666669</v>
      </c>
      <c r="Q5" s="150">
        <f>$K5-($K5-$Z5)/15*6</f>
        <v>309062</v>
      </c>
      <c r="R5" s="150">
        <f>$K5-($K5-$Z5)/15*7</f>
        <v>301137.33333333331</v>
      </c>
      <c r="S5" s="150">
        <f>$K5-($K5-$Z5)/15*8</f>
        <v>293212.66666666669</v>
      </c>
      <c r="T5" s="150">
        <f>$K5-($K5-$Z5)/15*9</f>
        <v>285288</v>
      </c>
      <c r="U5" s="150">
        <f>$K5-($K5-$Z5)/15*10</f>
        <v>277363.33333333331</v>
      </c>
      <c r="V5" s="150">
        <f>$K5-($K5-$Z5)/15*11</f>
        <v>269438.66666666663</v>
      </c>
      <c r="W5" s="150">
        <f>$K5-($K5-$Z5)/15*12</f>
        <v>261514</v>
      </c>
      <c r="X5" s="150">
        <f>$K5-($K5-$Z5)/15*13</f>
        <v>253589.33333333331</v>
      </c>
      <c r="Y5" s="150">
        <f>$K5-($K5-$Z5)/15*14</f>
        <v>245664.66666666666</v>
      </c>
      <c r="Z5" s="150">
        <f>Planungsübersicht!H19</f>
        <v>237740</v>
      </c>
      <c r="AA5" s="148"/>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51"/>
    </row>
    <row r="6" spans="1:55" s="147" customFormat="1" ht="35.1" customHeight="1">
      <c r="A6" s="148"/>
      <c r="B6" s="152" t="s">
        <v>160</v>
      </c>
      <c r="C6" s="150"/>
      <c r="D6" s="150">
        <f>$C$5-Planungsübersicht!J25</f>
        <v>401680.31247999996</v>
      </c>
      <c r="E6" s="150">
        <f>$C$5-Planungsübersicht!K25</f>
        <v>395957.31247999996</v>
      </c>
      <c r="F6" s="150">
        <f>$C$5-Planungsübersicht!L25</f>
        <v>376705.31247999996</v>
      </c>
      <c r="G6" s="150">
        <f>$C$5-Planungsübersicht!M25</f>
        <v>376705.31247999996</v>
      </c>
      <c r="H6" s="150">
        <f>$C$5-Planungsübersicht!N25</f>
        <v>376705.31247999996</v>
      </c>
      <c r="I6" s="150">
        <f>$C$5-Planungsübersicht!O25</f>
        <v>376705.31247999996</v>
      </c>
      <c r="J6" s="150">
        <f>$C$5-Planungsübersicht!P25</f>
        <v>376705.31247999996</v>
      </c>
      <c r="K6" s="150">
        <f>$C$5-Planungsübersicht!Q25</f>
        <v>376705.31247999996</v>
      </c>
      <c r="L6" s="150">
        <f>$C$5-Planungsübersicht!R25</f>
        <v>376705.31247999996</v>
      </c>
      <c r="M6" s="150">
        <f>$C$5-Planungsübersicht!S25</f>
        <v>376705.31247999996</v>
      </c>
      <c r="N6" s="150">
        <f>$C$5-Planungsübersicht!T25</f>
        <v>376705.31247999996</v>
      </c>
      <c r="O6" s="150">
        <f>$C$5-Planungsübersicht!U25</f>
        <v>376705.31247999996</v>
      </c>
      <c r="P6" s="150">
        <f>$C$5-Planungsübersicht!V25</f>
        <v>376705.31247999996</v>
      </c>
      <c r="Q6" s="150">
        <f>$C$5-Planungsübersicht!W25</f>
        <v>376705.31247999996</v>
      </c>
      <c r="R6" s="150">
        <f>$C$5-Planungsübersicht!X25</f>
        <v>376705.31247999996</v>
      </c>
      <c r="S6" s="150">
        <f>$C$5-Planungsübersicht!Y25</f>
        <v>376705.31247999996</v>
      </c>
      <c r="T6" s="150">
        <f>$C$5-Planungsübersicht!Z25</f>
        <v>376705.31247999996</v>
      </c>
      <c r="U6" s="150">
        <f>$C$5-Planungsübersicht!AA25</f>
        <v>376705.31247999996</v>
      </c>
      <c r="V6" s="150">
        <f>$C$5-Planungsübersicht!AB25</f>
        <v>376705.31247999996</v>
      </c>
      <c r="W6" s="150">
        <f>$C$5-Planungsübersicht!AC25</f>
        <v>376705.31247999996</v>
      </c>
      <c r="X6" s="150">
        <f>$C$5-Planungsübersicht!AD25</f>
        <v>376705.31247999996</v>
      </c>
      <c r="Y6" s="150">
        <f>$C$5-Planungsübersicht!AE25</f>
        <v>376705.31247999996</v>
      </c>
      <c r="Z6" s="150">
        <f>$C$5-Planungsübersicht!AF25</f>
        <v>376705.31247999996</v>
      </c>
      <c r="AA6" s="148"/>
      <c r="AB6" s="148"/>
      <c r="AC6" s="148"/>
      <c r="AD6" s="148"/>
      <c r="AE6" s="148"/>
      <c r="AF6" s="148"/>
      <c r="AG6" s="148"/>
      <c r="AH6" s="148"/>
      <c r="AI6" s="148"/>
      <c r="AJ6" s="148"/>
      <c r="AK6" s="148"/>
      <c r="AL6" s="148"/>
      <c r="AM6" s="148"/>
      <c r="AN6" s="148"/>
      <c r="AO6" s="148"/>
      <c r="AP6" s="148"/>
      <c r="AQ6" s="148"/>
      <c r="AR6" s="148"/>
      <c r="AS6" s="148"/>
      <c r="AT6" s="148"/>
      <c r="AU6" s="148"/>
      <c r="AV6" s="148"/>
      <c r="AW6" s="148"/>
      <c r="AX6" s="148"/>
      <c r="AY6" s="148"/>
      <c r="AZ6" s="148"/>
      <c r="BA6" s="148"/>
      <c r="BB6" s="148"/>
      <c r="BC6" s="151"/>
    </row>
    <row r="7" spans="1:55" s="147" customFormat="1" ht="35.1" customHeight="1">
      <c r="A7" s="148"/>
      <c r="B7" s="149" t="s">
        <v>161</v>
      </c>
      <c r="C7" s="153">
        <f>SUM(C9:C16)</f>
        <v>475479.31247999996</v>
      </c>
      <c r="D7" s="153">
        <f t="shared" ref="D7:Z7" si="0">SUM(D9:D16)</f>
        <v>465240.21743999998</v>
      </c>
      <c r="E7" s="153">
        <f t="shared" si="0"/>
        <v>465962.772</v>
      </c>
      <c r="F7" s="153">
        <f t="shared" si="0"/>
        <v>439548.91584000003</v>
      </c>
      <c r="G7" s="153">
        <f t="shared" si="0"/>
        <v>0</v>
      </c>
      <c r="H7" s="153">
        <f t="shared" si="0"/>
        <v>0</v>
      </c>
      <c r="I7" s="153">
        <f t="shared" si="0"/>
        <v>0</v>
      </c>
      <c r="J7" s="153">
        <f t="shared" si="0"/>
        <v>0</v>
      </c>
      <c r="K7" s="153">
        <f t="shared" si="0"/>
        <v>0</v>
      </c>
      <c r="L7" s="153">
        <f t="shared" si="0"/>
        <v>0</v>
      </c>
      <c r="M7" s="153">
        <f t="shared" si="0"/>
        <v>0</v>
      </c>
      <c r="N7" s="153">
        <f t="shared" si="0"/>
        <v>0</v>
      </c>
      <c r="O7" s="153">
        <f t="shared" si="0"/>
        <v>0</v>
      </c>
      <c r="P7" s="153">
        <f t="shared" si="0"/>
        <v>0</v>
      </c>
      <c r="Q7" s="153">
        <f t="shared" si="0"/>
        <v>0</v>
      </c>
      <c r="R7" s="153">
        <f t="shared" si="0"/>
        <v>0</v>
      </c>
      <c r="S7" s="153">
        <f t="shared" si="0"/>
        <v>0</v>
      </c>
      <c r="T7" s="153">
        <f t="shared" si="0"/>
        <v>0</v>
      </c>
      <c r="U7" s="153">
        <f t="shared" si="0"/>
        <v>0</v>
      </c>
      <c r="V7" s="153">
        <f t="shared" si="0"/>
        <v>0</v>
      </c>
      <c r="W7" s="153">
        <f t="shared" si="0"/>
        <v>0</v>
      </c>
      <c r="X7" s="153">
        <f t="shared" si="0"/>
        <v>0</v>
      </c>
      <c r="Y7" s="153">
        <f t="shared" si="0"/>
        <v>0</v>
      </c>
      <c r="Z7" s="153">
        <f t="shared" si="0"/>
        <v>0</v>
      </c>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51"/>
    </row>
    <row r="8" spans="1:55" s="141" customFormat="1" ht="15" customHeight="1">
      <c r="B8" s="154"/>
      <c r="C8" s="125"/>
      <c r="D8" s="125"/>
      <c r="E8" s="125"/>
      <c r="F8" s="125"/>
      <c r="G8" s="125"/>
      <c r="H8" s="125"/>
      <c r="I8" s="125"/>
      <c r="J8" s="125"/>
      <c r="K8" s="125"/>
      <c r="L8" s="125"/>
      <c r="M8" s="125"/>
      <c r="N8" s="125"/>
      <c r="O8" s="125"/>
      <c r="P8" s="125"/>
      <c r="Q8" s="125"/>
      <c r="R8" s="125"/>
      <c r="S8" s="125"/>
      <c r="T8" s="125"/>
      <c r="U8" s="125"/>
      <c r="V8" s="125"/>
      <c r="W8" s="125"/>
      <c r="X8" s="125"/>
      <c r="Y8" s="125"/>
      <c r="Z8" s="125"/>
    </row>
    <row r="9" spans="1:55" s="155" customFormat="1" ht="25.35" customHeight="1">
      <c r="A9" s="156"/>
      <c r="B9" s="157" t="s">
        <v>162</v>
      </c>
      <c r="C9" s="158">
        <f>Energieverbräuche!G10+Energieverbräuche!G16+Energieverbräuche!G22</f>
        <v>361655.67599999998</v>
      </c>
      <c r="D9" s="158">
        <f>Energieverbräuche!H10+Energieverbräuche!H16+Energieverbräuche!H22</f>
        <v>339237.94799999997</v>
      </c>
      <c r="E9" s="158">
        <f>Energieverbräuche!I10+Energieverbräuche!I16+Energieverbräuche!I22</f>
        <v>337702.64399999997</v>
      </c>
      <c r="F9" s="158">
        <f>Energieverbräuche!J10+Energieverbräuche!J16+Energieverbräuche!J22</f>
        <v>306971.76</v>
      </c>
      <c r="G9" s="158">
        <f>Energieverbräuche!K10+Energieverbräuche!K16+Energieverbräuche!K22</f>
        <v>0</v>
      </c>
      <c r="H9" s="158">
        <f>Energieverbräuche!L10+Energieverbräuche!L16+Energieverbräuche!L22</f>
        <v>0</v>
      </c>
      <c r="I9" s="158">
        <f>Energieverbräuche!M10+Energieverbräuche!M16+Energieverbräuche!M22</f>
        <v>0</v>
      </c>
      <c r="J9" s="158">
        <f>Energieverbräuche!N10+Energieverbräuche!N16+Energieverbräuche!N22</f>
        <v>0</v>
      </c>
      <c r="K9" s="158">
        <f>Energieverbräuche!O10+Energieverbräuche!O16+Energieverbräuche!O22</f>
        <v>0</v>
      </c>
      <c r="L9" s="158">
        <f>Energieverbräuche!P10+Energieverbräuche!P16+Energieverbräuche!P22</f>
        <v>0</v>
      </c>
      <c r="M9" s="158">
        <f>Energieverbräuche!Q10+Energieverbräuche!Q16+Energieverbräuche!Q22</f>
        <v>0</v>
      </c>
      <c r="N9" s="158">
        <f>Energieverbräuche!R10+Energieverbräuche!R16+Energieverbräuche!R22</f>
        <v>0</v>
      </c>
      <c r="O9" s="158">
        <f>Energieverbräuche!S10+Energieverbräuche!S16+Energieverbräuche!S22</f>
        <v>0</v>
      </c>
      <c r="P9" s="158">
        <f>Energieverbräuche!T10+Energieverbräuche!T16+Energieverbräuche!T22</f>
        <v>0</v>
      </c>
      <c r="Q9" s="158">
        <f>Energieverbräuche!U10+Energieverbräuche!U16+Energieverbräuche!U22</f>
        <v>0</v>
      </c>
      <c r="R9" s="158">
        <f>Energieverbräuche!V10+Energieverbräuche!V16+Energieverbräuche!V22</f>
        <v>0</v>
      </c>
      <c r="S9" s="158">
        <f>Energieverbräuche!W10+Energieverbräuche!W16+Energieverbräuche!W22</f>
        <v>0</v>
      </c>
      <c r="T9" s="158">
        <f>Energieverbräuche!X10+Energieverbräuche!X16+Energieverbräuche!X22</f>
        <v>0</v>
      </c>
      <c r="U9" s="158">
        <f>Energieverbräuche!Y10+Energieverbräuche!Y16+Energieverbräuche!Y22</f>
        <v>0</v>
      </c>
      <c r="V9" s="158">
        <f>Energieverbräuche!Z10+Energieverbräuche!Z16+Energieverbräuche!Z22</f>
        <v>0</v>
      </c>
      <c r="W9" s="158">
        <f>Energieverbräuche!AA10+Energieverbräuche!AA16+Energieverbräuche!AA22</f>
        <v>0</v>
      </c>
      <c r="X9" s="158">
        <f>Energieverbräuche!AB10+Energieverbräuche!AB16+Energieverbräuche!AB22</f>
        <v>0</v>
      </c>
      <c r="Y9" s="158">
        <f>Energieverbräuche!AC10+Energieverbräuche!AC16+Energieverbräuche!AC22</f>
        <v>0</v>
      </c>
      <c r="Z9" s="158">
        <f>Energieverbräuche!AD10+Energieverbräuche!AD16+Energieverbräuche!AD22</f>
        <v>0</v>
      </c>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9"/>
    </row>
    <row r="10" spans="1:55" s="155" customFormat="1" ht="25.35" customHeight="1">
      <c r="A10" s="156"/>
      <c r="B10" s="157" t="s">
        <v>163</v>
      </c>
      <c r="C10" s="158">
        <f>Energieverbräuche!G28*AVERAGE(Faktoren!C8,Faktoren!C9)/1000*(-1)</f>
        <v>0</v>
      </c>
      <c r="D10" s="158">
        <f>Energieverbräuche!H28*AVERAGE(Faktoren!D8,Faktoren!D9)/1000*(-1)</f>
        <v>0</v>
      </c>
      <c r="E10" s="158">
        <f>Energieverbräuche!I28*AVERAGE(Faktoren!E8,Faktoren!E9)/1000*(-1)</f>
        <v>0</v>
      </c>
      <c r="F10" s="158">
        <f>Energieverbräuche!J28*AVERAGE(Faktoren!F8,Faktoren!F9)/1000*(-1)</f>
        <v>0</v>
      </c>
      <c r="G10" s="158">
        <f>Energieverbräuche!K28*AVERAGE(Faktoren!G8,Faktoren!G9)/1000*(-1)</f>
        <v>0</v>
      </c>
      <c r="H10" s="158">
        <f>Energieverbräuche!L28*AVERAGE(Faktoren!H8,Faktoren!H9)/1000*(-1)</f>
        <v>0</v>
      </c>
      <c r="I10" s="158">
        <f>Energieverbräuche!M28*AVERAGE(Faktoren!I8,Faktoren!I9)/1000*(-1)</f>
        <v>0</v>
      </c>
      <c r="J10" s="158">
        <f>Energieverbräuche!N28*AVERAGE(Faktoren!J8,Faktoren!J9)/1000*(-1)</f>
        <v>0</v>
      </c>
      <c r="K10" s="158">
        <f>Energieverbräuche!O28*AVERAGE(Faktoren!K8,Faktoren!K9)/1000*(-1)</f>
        <v>0</v>
      </c>
      <c r="L10" s="158">
        <f>Energieverbräuche!P28*AVERAGE(Faktoren!L8,Faktoren!L9)/1000*(-1)</f>
        <v>0</v>
      </c>
      <c r="M10" s="158">
        <f>Energieverbräuche!Q28*AVERAGE(Faktoren!M8,Faktoren!M9)/1000*(-1)</f>
        <v>0</v>
      </c>
      <c r="N10" s="158">
        <f>Energieverbräuche!R28*AVERAGE(Faktoren!N8,Faktoren!N9)/1000*(-1)</f>
        <v>0</v>
      </c>
      <c r="O10" s="158">
        <f>Energieverbräuche!S28*AVERAGE(Faktoren!O8,Faktoren!O9)/1000*(-1)</f>
        <v>0</v>
      </c>
      <c r="P10" s="158">
        <f>Energieverbräuche!T28*AVERAGE(Faktoren!P8,Faktoren!P9)/1000*(-1)</f>
        <v>0</v>
      </c>
      <c r="Q10" s="158">
        <f>Energieverbräuche!U28*AVERAGE(Faktoren!Q8,Faktoren!Q9)/1000*(-1)</f>
        <v>0</v>
      </c>
      <c r="R10" s="158">
        <f>Energieverbräuche!V28*AVERAGE(Faktoren!R8,Faktoren!R9)/1000*(-1)</f>
        <v>0</v>
      </c>
      <c r="S10" s="158">
        <f>Energieverbräuche!W28*AVERAGE(Faktoren!S8,Faktoren!S9)/1000*(-1)</f>
        <v>0</v>
      </c>
      <c r="T10" s="158">
        <f>Energieverbräuche!X28*AVERAGE(Faktoren!T8,Faktoren!T9)/1000*(-1)</f>
        <v>0</v>
      </c>
      <c r="U10" s="158">
        <f>Energieverbräuche!Y28*AVERAGE(Faktoren!U8,Faktoren!U9)/1000*(-1)</f>
        <v>0</v>
      </c>
      <c r="V10" s="158">
        <f>Energieverbräuche!Z28*AVERAGE(Faktoren!V8,Faktoren!V9)/1000*(-1)</f>
        <v>0</v>
      </c>
      <c r="W10" s="158">
        <f>Energieverbräuche!AA28*AVERAGE(Faktoren!W8,Faktoren!W9)/1000*(-1)</f>
        <v>0</v>
      </c>
      <c r="X10" s="158">
        <f>Energieverbräuche!AB28*AVERAGE(Faktoren!X8,Faktoren!X9)/1000*(-1)</f>
        <v>0</v>
      </c>
      <c r="Y10" s="158">
        <f>Energieverbräuche!AC28*AVERAGE(Faktoren!Y8,Faktoren!Y9)/1000*(-1)</f>
        <v>0</v>
      </c>
      <c r="Z10" s="158">
        <f>Energieverbräuche!AD28*AVERAGE(Faktoren!Z8,Faktoren!Z9)/1000*(-1)</f>
        <v>0</v>
      </c>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9"/>
    </row>
    <row r="11" spans="1:55" s="155" customFormat="1" ht="25.35" customHeight="1">
      <c r="A11" s="156"/>
      <c r="B11" s="160" t="s">
        <v>164</v>
      </c>
      <c r="C11" s="158">
        <f>Energieverbräuche!G33*Faktoren!C11/1000</f>
        <v>94815.636480000001</v>
      </c>
      <c r="D11" s="158">
        <f>Energieverbräuche!H33*Faktoren!D11/1000</f>
        <v>92738.269440000004</v>
      </c>
      <c r="E11" s="158">
        <f>Energieverbräuche!I33*Faktoren!E11/1000</f>
        <v>94960.127999999997</v>
      </c>
      <c r="F11" s="158">
        <f>Energieverbräuche!J33*Faktoren!F11/1000</f>
        <v>99277.155840000007</v>
      </c>
      <c r="G11" s="158">
        <f>Energieverbräuche!K33*Faktoren!G11/1000</f>
        <v>0</v>
      </c>
      <c r="H11" s="158">
        <f>Energieverbräuche!L33*Faktoren!H11/1000</f>
        <v>0</v>
      </c>
      <c r="I11" s="158">
        <f>Energieverbräuche!M33*Faktoren!I11/1000</f>
        <v>0</v>
      </c>
      <c r="J11" s="158">
        <f>Energieverbräuche!N33*Faktoren!J11/1000</f>
        <v>0</v>
      </c>
      <c r="K11" s="158">
        <f>Energieverbräuche!O33*Faktoren!K11/1000</f>
        <v>0</v>
      </c>
      <c r="L11" s="158">
        <f>Energieverbräuche!P33*Faktoren!L11/1000</f>
        <v>0</v>
      </c>
      <c r="M11" s="158">
        <f>Energieverbräuche!Q33*Faktoren!M11/1000</f>
        <v>0</v>
      </c>
      <c r="N11" s="158">
        <f>Energieverbräuche!R33*Faktoren!N11/1000</f>
        <v>0</v>
      </c>
      <c r="O11" s="158">
        <f>Energieverbräuche!S33*Faktoren!O11/1000</f>
        <v>0</v>
      </c>
      <c r="P11" s="158">
        <f>Energieverbräuche!T33*Faktoren!P11/1000</f>
        <v>0</v>
      </c>
      <c r="Q11" s="158">
        <f>Energieverbräuche!U33*Faktoren!Q11/1000</f>
        <v>0</v>
      </c>
      <c r="R11" s="158">
        <f>Energieverbräuche!V33*Faktoren!R11/1000</f>
        <v>0</v>
      </c>
      <c r="S11" s="158">
        <f>Energieverbräuche!W33*Faktoren!S11/1000</f>
        <v>0</v>
      </c>
      <c r="T11" s="158">
        <f>Energieverbräuche!X33*Faktoren!T11/1000</f>
        <v>0</v>
      </c>
      <c r="U11" s="158">
        <f>Energieverbräuche!Y33*Faktoren!U11/1000</f>
        <v>0</v>
      </c>
      <c r="V11" s="158">
        <f>Energieverbräuche!Z33*Faktoren!V11/1000</f>
        <v>0</v>
      </c>
      <c r="W11" s="158">
        <f>Energieverbräuche!AA33*Faktoren!W11/1000</f>
        <v>0</v>
      </c>
      <c r="X11" s="158">
        <f>Energieverbräuche!AB33*Faktoren!X11/1000</f>
        <v>0</v>
      </c>
      <c r="Y11" s="158">
        <f>Energieverbräuche!AC33*Faktoren!Y11/1000</f>
        <v>0</v>
      </c>
      <c r="Z11" s="158">
        <f>Energieverbräuche!AD33*Faktoren!Z11/1000</f>
        <v>0</v>
      </c>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9"/>
    </row>
    <row r="12" spans="1:55" s="155" customFormat="1" ht="25.35" customHeight="1">
      <c r="A12" s="156"/>
      <c r="B12" s="160" t="s">
        <v>165</v>
      </c>
      <c r="C12" s="158">
        <f>Energieverbräuche!G38*Faktoren!C11/1000*(-1)</f>
        <v>0</v>
      </c>
      <c r="D12" s="158">
        <f>Energieverbräuche!H38*Faktoren!D11/1000*(-1)</f>
        <v>0</v>
      </c>
      <c r="E12" s="158">
        <f>Energieverbräuche!I38*Faktoren!E11/1000*(-1)</f>
        <v>0</v>
      </c>
      <c r="F12" s="158">
        <f>Energieverbräuche!J38*Faktoren!F11/1000*(-1)</f>
        <v>0</v>
      </c>
      <c r="G12" s="158">
        <f>Energieverbräuche!K38*Faktoren!G11/1000*(-1)</f>
        <v>0</v>
      </c>
      <c r="H12" s="158">
        <f>Energieverbräuche!L38*Faktoren!H11/1000*(-1)</f>
        <v>0</v>
      </c>
      <c r="I12" s="158">
        <f>Energieverbräuche!M38*Faktoren!I11/1000*(-1)</f>
        <v>0</v>
      </c>
      <c r="J12" s="158">
        <f>Energieverbräuche!N38*Faktoren!J11/1000*(-1)</f>
        <v>0</v>
      </c>
      <c r="K12" s="158">
        <f>Energieverbräuche!O38*Faktoren!K11/1000*(-1)</f>
        <v>0</v>
      </c>
      <c r="L12" s="158">
        <f>Energieverbräuche!P38*Faktoren!L11/1000*(-1)</f>
        <v>0</v>
      </c>
      <c r="M12" s="158">
        <f>Energieverbräuche!Q38*Faktoren!M11/1000*(-1)</f>
        <v>0</v>
      </c>
      <c r="N12" s="158">
        <f>Energieverbräuche!R38*Faktoren!N11/1000*(-1)</f>
        <v>0</v>
      </c>
      <c r="O12" s="158">
        <f>Energieverbräuche!S38*Faktoren!O11/1000*(-1)</f>
        <v>0</v>
      </c>
      <c r="P12" s="158">
        <f>Energieverbräuche!T38*Faktoren!P11/1000*(-1)</f>
        <v>0</v>
      </c>
      <c r="Q12" s="158">
        <f>Energieverbräuche!U38*Faktoren!Q11/1000*(-1)</f>
        <v>0</v>
      </c>
      <c r="R12" s="158">
        <f>Energieverbräuche!V38*Faktoren!R11/1000*(-1)</f>
        <v>0</v>
      </c>
      <c r="S12" s="158">
        <f>Energieverbräuche!W38*Faktoren!S11/1000*(-1)</f>
        <v>0</v>
      </c>
      <c r="T12" s="158">
        <f>Energieverbräuche!X38*Faktoren!T11/1000*(-1)</f>
        <v>0</v>
      </c>
      <c r="U12" s="158">
        <f>Energieverbräuche!Y38*Faktoren!U11/1000*(-1)</f>
        <v>0</v>
      </c>
      <c r="V12" s="158">
        <f>Energieverbräuche!Z38*Faktoren!V11/1000*(-1)</f>
        <v>0</v>
      </c>
      <c r="W12" s="158">
        <f>Energieverbräuche!AA38*Faktoren!W11/1000*(-1)</f>
        <v>0</v>
      </c>
      <c r="X12" s="158">
        <f>Energieverbräuche!AB38*Faktoren!X11/1000*(-1)</f>
        <v>0</v>
      </c>
      <c r="Y12" s="158">
        <f>Energieverbräuche!AC38*Faktoren!Y11/1000*(-1)</f>
        <v>0</v>
      </c>
      <c r="Z12" s="158">
        <f>Energieverbräuche!AD38*Faktoren!Z11/1000*(-1)</f>
        <v>0</v>
      </c>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9"/>
    </row>
    <row r="13" spans="1:55" s="155" customFormat="1" ht="25.35" customHeight="1">
      <c r="A13" s="156"/>
      <c r="B13" s="161" t="s">
        <v>166</v>
      </c>
      <c r="C13" s="158">
        <f>Energieverbräuche!G43*Faktoren!C13</f>
        <v>19008</v>
      </c>
      <c r="D13" s="158">
        <f>Energieverbräuche!H43*Faktoren!D13</f>
        <v>33264</v>
      </c>
      <c r="E13" s="158">
        <f>Energieverbräuche!I43*Faktoren!E13</f>
        <v>33300</v>
      </c>
      <c r="F13" s="158">
        <f>Energieverbräuche!J43*Faktoren!F13</f>
        <v>33300</v>
      </c>
      <c r="G13" s="158">
        <f>Energieverbräuche!K43*Faktoren!G13</f>
        <v>0</v>
      </c>
      <c r="H13" s="158">
        <f>Energieverbräuche!L43*Faktoren!H13</f>
        <v>0</v>
      </c>
      <c r="I13" s="158">
        <f>Energieverbräuche!M43*Faktoren!I13</f>
        <v>0</v>
      </c>
      <c r="J13" s="158">
        <f>Energieverbräuche!N43*Faktoren!J13</f>
        <v>0</v>
      </c>
      <c r="K13" s="158">
        <f>Energieverbräuche!O43*Faktoren!K13</f>
        <v>0</v>
      </c>
      <c r="L13" s="158">
        <f>Energieverbräuche!P43*Faktoren!L13</f>
        <v>0</v>
      </c>
      <c r="M13" s="158">
        <f>Energieverbräuche!Q43*Faktoren!M13</f>
        <v>0</v>
      </c>
      <c r="N13" s="158">
        <f>Energieverbräuche!R43*Faktoren!N13</f>
        <v>0</v>
      </c>
      <c r="O13" s="158">
        <f>Energieverbräuche!S43*Faktoren!O13</f>
        <v>0</v>
      </c>
      <c r="P13" s="158">
        <f>Energieverbräuche!T43*Faktoren!P13</f>
        <v>0</v>
      </c>
      <c r="Q13" s="158">
        <f>Energieverbräuche!U43*Faktoren!Q13</f>
        <v>0</v>
      </c>
      <c r="R13" s="158">
        <f>Energieverbräuche!V43*Faktoren!R13</f>
        <v>0</v>
      </c>
      <c r="S13" s="158">
        <f>Energieverbräuche!W43*Faktoren!S13</f>
        <v>0</v>
      </c>
      <c r="T13" s="158">
        <f>Energieverbräuche!X43*Faktoren!T13</f>
        <v>0</v>
      </c>
      <c r="U13" s="158">
        <f>Energieverbräuche!Y43*Faktoren!U13</f>
        <v>0</v>
      </c>
      <c r="V13" s="158">
        <f>Energieverbräuche!Z43*Faktoren!V13</f>
        <v>0</v>
      </c>
      <c r="W13" s="158">
        <f>Energieverbräuche!AA43*Faktoren!W13</f>
        <v>0</v>
      </c>
      <c r="X13" s="158">
        <f>Energieverbräuche!AB43*Faktoren!X13</f>
        <v>0</v>
      </c>
      <c r="Y13" s="158">
        <f>Energieverbräuche!AC43*Faktoren!Y13</f>
        <v>0</v>
      </c>
      <c r="Z13" s="158">
        <f>Energieverbräuche!AD43*Faktoren!Z13</f>
        <v>0</v>
      </c>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9"/>
    </row>
    <row r="14" spans="1:55" s="155" customFormat="1" ht="25.35" customHeight="1">
      <c r="A14" s="156"/>
      <c r="B14" s="162" t="s">
        <v>167</v>
      </c>
      <c r="C14" s="163"/>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9"/>
    </row>
    <row r="15" spans="1:55" s="155" customFormat="1" ht="25.35" customHeight="1">
      <c r="A15" s="156"/>
      <c r="B15" s="165" t="s">
        <v>168</v>
      </c>
      <c r="C15" s="163"/>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9"/>
    </row>
    <row r="16" spans="1:55" s="155" customFormat="1" ht="25.35" customHeight="1">
      <c r="A16" s="156"/>
      <c r="B16" s="166" t="s">
        <v>169</v>
      </c>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9"/>
    </row>
    <row r="17" spans="2:10" s="133" customFormat="1">
      <c r="B17" s="167"/>
      <c r="D17" s="136"/>
      <c r="E17" s="136"/>
      <c r="F17" s="136"/>
      <c r="G17" s="136"/>
      <c r="H17" s="136"/>
      <c r="I17" s="136"/>
      <c r="J17" s="136"/>
    </row>
    <row r="18" spans="2:10" s="133" customFormat="1">
      <c r="B18" s="136"/>
      <c r="D18" s="136"/>
      <c r="E18" s="136"/>
      <c r="F18" s="136"/>
      <c r="G18" s="136"/>
      <c r="H18" s="136"/>
      <c r="I18" s="136"/>
      <c r="J18" s="136"/>
    </row>
    <row r="19" spans="2:10" s="133" customFormat="1">
      <c r="B19" s="136"/>
      <c r="D19" s="136"/>
      <c r="E19" s="136"/>
      <c r="F19" s="136"/>
      <c r="G19" s="136"/>
      <c r="H19" s="136"/>
      <c r="I19" s="136"/>
      <c r="J19" s="136"/>
    </row>
    <row r="20" spans="2:10" s="133" customFormat="1">
      <c r="B20" s="136"/>
      <c r="D20" s="136"/>
      <c r="E20" s="136"/>
      <c r="F20" s="136"/>
      <c r="G20" s="136"/>
      <c r="H20" s="136"/>
      <c r="I20" s="136"/>
      <c r="J20" s="136"/>
    </row>
    <row r="21" spans="2:10" s="133" customFormat="1">
      <c r="B21" s="136"/>
      <c r="D21" s="136"/>
      <c r="E21" s="136"/>
      <c r="F21" s="136"/>
      <c r="G21" s="136"/>
      <c r="H21" s="136"/>
      <c r="I21" s="136"/>
      <c r="J21" s="136"/>
    </row>
    <row r="22" spans="2:10" s="133" customFormat="1">
      <c r="B22" s="136"/>
      <c r="D22" s="136"/>
      <c r="E22" s="136"/>
      <c r="F22" s="136"/>
      <c r="G22" s="136"/>
      <c r="H22" s="136"/>
      <c r="I22" s="136"/>
      <c r="J22" s="136"/>
    </row>
    <row r="23" spans="2:10" s="133" customFormat="1">
      <c r="B23" s="136"/>
      <c r="D23" s="136"/>
      <c r="E23" s="136"/>
      <c r="F23" s="136"/>
      <c r="G23" s="136"/>
      <c r="H23" s="136"/>
      <c r="I23" s="136"/>
      <c r="J23" s="136"/>
    </row>
    <row r="24" spans="2:10" s="133" customFormat="1">
      <c r="B24" s="136"/>
      <c r="D24" s="136"/>
      <c r="E24" s="136"/>
      <c r="F24" s="136"/>
      <c r="G24" s="136"/>
      <c r="H24" s="136"/>
      <c r="I24" s="136"/>
      <c r="J24" s="136"/>
    </row>
    <row r="25" spans="2:10" s="133" customFormat="1">
      <c r="B25" s="136"/>
      <c r="D25" s="136"/>
      <c r="E25" s="136"/>
      <c r="F25" s="136"/>
      <c r="G25" s="136"/>
      <c r="H25" s="136"/>
      <c r="I25" s="136"/>
      <c r="J25" s="136"/>
    </row>
    <row r="26" spans="2:10" s="133" customFormat="1">
      <c r="B26" s="136"/>
      <c r="D26" s="136"/>
      <c r="E26" s="136"/>
      <c r="F26" s="136"/>
      <c r="G26" s="136"/>
      <c r="H26" s="136"/>
      <c r="I26" s="136"/>
      <c r="J26" s="136"/>
    </row>
    <row r="27" spans="2:10" s="133" customFormat="1">
      <c r="B27" s="136"/>
      <c r="D27" s="136"/>
      <c r="E27" s="136"/>
      <c r="F27" s="136"/>
      <c r="G27" s="136"/>
      <c r="H27" s="136"/>
      <c r="I27" s="136"/>
      <c r="J27" s="136"/>
    </row>
    <row r="28" spans="2:10" s="133" customFormat="1">
      <c r="B28" s="136"/>
      <c r="D28" s="136"/>
      <c r="E28" s="136"/>
      <c r="F28" s="136"/>
      <c r="G28" s="136"/>
      <c r="H28" s="136"/>
      <c r="I28" s="136"/>
      <c r="J28" s="136"/>
    </row>
    <row r="29" spans="2:10" s="133" customFormat="1">
      <c r="B29" s="136"/>
      <c r="D29" s="136"/>
      <c r="E29" s="136"/>
      <c r="F29" s="136"/>
      <c r="G29" s="136"/>
      <c r="H29" s="136"/>
      <c r="I29" s="136"/>
      <c r="J29" s="136"/>
    </row>
    <row r="30" spans="2:10" s="133" customFormat="1">
      <c r="B30" s="136"/>
      <c r="D30" s="136"/>
      <c r="E30" s="136"/>
      <c r="F30" s="136"/>
      <c r="G30" s="136"/>
      <c r="H30" s="136"/>
      <c r="I30" s="136"/>
      <c r="J30" s="136"/>
    </row>
    <row r="31" spans="2:10" s="133" customFormat="1">
      <c r="B31" s="136"/>
      <c r="D31" s="136"/>
      <c r="E31" s="136"/>
      <c r="F31" s="136"/>
      <c r="G31" s="136"/>
      <c r="H31" s="136"/>
      <c r="I31" s="136"/>
      <c r="J31" s="136"/>
    </row>
    <row r="32" spans="2:10" s="133" customFormat="1">
      <c r="B32" s="136"/>
      <c r="D32" s="136"/>
      <c r="E32" s="136"/>
      <c r="F32" s="136"/>
      <c r="G32" s="136"/>
      <c r="H32" s="136"/>
      <c r="I32" s="136"/>
      <c r="J32" s="136"/>
    </row>
    <row r="33" spans="2:10" s="133" customFormat="1">
      <c r="B33" s="136"/>
      <c r="D33" s="136"/>
      <c r="E33" s="136"/>
      <c r="F33" s="136"/>
      <c r="G33" s="136"/>
      <c r="H33" s="136"/>
      <c r="I33" s="136"/>
      <c r="J33" s="136"/>
    </row>
    <row r="34" spans="2:10" s="133" customFormat="1">
      <c r="B34" s="136"/>
      <c r="D34" s="136"/>
      <c r="E34" s="136"/>
      <c r="F34" s="136"/>
      <c r="G34" s="136"/>
      <c r="H34" s="136"/>
      <c r="I34" s="136"/>
      <c r="J34" s="136"/>
    </row>
    <row r="35" spans="2:10" s="133" customFormat="1">
      <c r="B35" s="136"/>
      <c r="D35" s="136"/>
      <c r="E35" s="136"/>
      <c r="F35" s="136"/>
      <c r="G35" s="136"/>
      <c r="H35" s="136"/>
      <c r="I35" s="136"/>
      <c r="J35" s="136"/>
    </row>
    <row r="36" spans="2:10" s="133" customFormat="1">
      <c r="B36" s="136"/>
      <c r="D36" s="136"/>
      <c r="E36" s="136"/>
      <c r="F36" s="136"/>
      <c r="G36" s="136"/>
      <c r="H36" s="136"/>
      <c r="I36" s="136"/>
      <c r="J36" s="136"/>
    </row>
    <row r="37" spans="2:10" s="133" customFormat="1">
      <c r="B37" s="136"/>
      <c r="D37" s="136"/>
      <c r="E37" s="136"/>
      <c r="F37" s="136"/>
      <c r="G37" s="136"/>
      <c r="H37" s="136"/>
      <c r="I37" s="136"/>
      <c r="J37" s="136"/>
    </row>
    <row r="38" spans="2:10" s="133" customFormat="1">
      <c r="B38" s="136"/>
      <c r="D38" s="136"/>
      <c r="E38" s="136"/>
      <c r="F38" s="136"/>
      <c r="G38" s="136"/>
      <c r="H38" s="136"/>
      <c r="I38" s="136"/>
      <c r="J38" s="136"/>
    </row>
    <row r="39" spans="2:10" s="133" customFormat="1">
      <c r="B39" s="136"/>
      <c r="D39" s="136"/>
      <c r="E39" s="136"/>
      <c r="F39" s="136"/>
      <c r="G39" s="136"/>
      <c r="H39" s="136"/>
      <c r="I39" s="136"/>
      <c r="J39" s="136"/>
    </row>
    <row r="40" spans="2:10" s="133" customFormat="1">
      <c r="B40" s="136"/>
      <c r="D40" s="136"/>
      <c r="E40" s="136"/>
      <c r="F40" s="136"/>
      <c r="G40" s="136"/>
      <c r="H40" s="136"/>
      <c r="I40" s="136"/>
      <c r="J40" s="136"/>
    </row>
    <row r="41" spans="2:10" s="133" customFormat="1">
      <c r="B41" s="136"/>
      <c r="D41" s="136"/>
      <c r="E41" s="136"/>
      <c r="F41" s="136"/>
      <c r="G41" s="136"/>
      <c r="H41" s="136"/>
      <c r="I41" s="136"/>
      <c r="J41" s="136"/>
    </row>
    <row r="42" spans="2:10" s="133" customFormat="1">
      <c r="B42" s="136"/>
      <c r="D42" s="136"/>
      <c r="E42" s="136"/>
      <c r="F42" s="136"/>
      <c r="G42" s="136"/>
      <c r="H42" s="136"/>
      <c r="I42" s="136"/>
      <c r="J42" s="136"/>
    </row>
    <row r="43" spans="2:10" s="133" customFormat="1">
      <c r="B43" s="136"/>
      <c r="D43" s="136"/>
      <c r="E43" s="136"/>
      <c r="F43" s="136"/>
      <c r="G43" s="136"/>
      <c r="H43" s="136"/>
      <c r="I43" s="136"/>
      <c r="J43" s="136"/>
    </row>
    <row r="44" spans="2:10" s="133" customFormat="1">
      <c r="B44" s="136"/>
      <c r="D44" s="136"/>
      <c r="E44" s="136"/>
      <c r="F44" s="136"/>
      <c r="G44" s="136"/>
      <c r="H44" s="136"/>
      <c r="I44" s="136"/>
      <c r="J44" s="136"/>
    </row>
    <row r="45" spans="2:10" s="133" customFormat="1">
      <c r="B45" s="136"/>
      <c r="D45" s="136"/>
      <c r="E45" s="136"/>
      <c r="F45" s="136"/>
      <c r="G45" s="136"/>
      <c r="H45" s="136"/>
      <c r="I45" s="136"/>
      <c r="J45" s="136"/>
    </row>
    <row r="46" spans="2:10" s="133" customFormat="1">
      <c r="B46" s="136"/>
      <c r="D46" s="136"/>
      <c r="E46" s="136"/>
      <c r="F46" s="136"/>
      <c r="G46" s="136"/>
      <c r="H46" s="136"/>
      <c r="I46" s="136"/>
      <c r="J46" s="136"/>
    </row>
    <row r="47" spans="2:10" s="133" customFormat="1">
      <c r="B47" s="136"/>
      <c r="D47" s="136"/>
      <c r="E47" s="136"/>
      <c r="F47" s="136"/>
      <c r="G47" s="136"/>
      <c r="H47" s="136"/>
      <c r="I47" s="136"/>
      <c r="J47" s="136"/>
    </row>
    <row r="48" spans="2:10" s="133" customFormat="1">
      <c r="B48" s="136"/>
      <c r="D48" s="136"/>
      <c r="E48" s="136"/>
      <c r="F48" s="136"/>
      <c r="G48" s="136"/>
      <c r="H48" s="136"/>
      <c r="I48" s="136"/>
      <c r="J48" s="136"/>
    </row>
    <row r="49" spans="2:10" s="133" customFormat="1">
      <c r="B49" s="136"/>
      <c r="D49" s="136"/>
      <c r="E49" s="136"/>
      <c r="F49" s="136"/>
      <c r="G49" s="136"/>
      <c r="H49" s="136"/>
      <c r="I49" s="136"/>
      <c r="J49" s="136"/>
    </row>
    <row r="50" spans="2:10" s="133" customFormat="1">
      <c r="B50" s="136"/>
      <c r="D50" s="136"/>
      <c r="E50" s="136"/>
      <c r="F50" s="136"/>
      <c r="G50" s="136"/>
      <c r="H50" s="136"/>
      <c r="I50" s="136"/>
      <c r="J50" s="136"/>
    </row>
    <row r="51" spans="2:10" s="133" customFormat="1">
      <c r="B51" s="136"/>
      <c r="D51" s="136"/>
      <c r="E51" s="136"/>
      <c r="F51" s="136"/>
      <c r="G51" s="136"/>
      <c r="H51" s="136"/>
      <c r="I51" s="136"/>
      <c r="J51" s="136"/>
    </row>
    <row r="52" spans="2:10" s="133" customFormat="1">
      <c r="B52" s="136"/>
      <c r="D52" s="136"/>
      <c r="E52" s="136"/>
      <c r="F52" s="136"/>
      <c r="G52" s="136"/>
      <c r="H52" s="136"/>
      <c r="I52" s="136"/>
      <c r="J52" s="136"/>
    </row>
    <row r="53" spans="2:10" s="133" customFormat="1">
      <c r="B53" s="136"/>
      <c r="D53" s="136"/>
      <c r="E53" s="136"/>
      <c r="F53" s="136"/>
      <c r="G53" s="136"/>
      <c r="H53" s="136"/>
      <c r="I53" s="136"/>
      <c r="J53" s="136"/>
    </row>
    <row r="54" spans="2:10" s="133" customFormat="1">
      <c r="B54" s="136"/>
      <c r="D54" s="136"/>
      <c r="E54" s="136"/>
      <c r="F54" s="136"/>
      <c r="G54" s="136"/>
      <c r="H54" s="136"/>
      <c r="I54" s="136"/>
      <c r="J54" s="136"/>
    </row>
    <row r="55" spans="2:10" s="133" customFormat="1">
      <c r="B55" s="136"/>
      <c r="D55" s="136"/>
      <c r="E55" s="136"/>
      <c r="F55" s="136"/>
      <c r="G55" s="136"/>
      <c r="H55" s="136"/>
      <c r="I55" s="136"/>
      <c r="J55" s="136"/>
    </row>
    <row r="56" spans="2:10" s="133" customFormat="1">
      <c r="B56" s="136"/>
      <c r="D56" s="136"/>
      <c r="E56" s="136"/>
      <c r="F56" s="136"/>
      <c r="G56" s="136"/>
      <c r="H56" s="136"/>
      <c r="I56" s="136"/>
      <c r="J56" s="136"/>
    </row>
    <row r="57" spans="2:10" s="133" customFormat="1">
      <c r="B57" s="136"/>
      <c r="D57" s="136"/>
      <c r="E57" s="136"/>
      <c r="F57" s="136"/>
      <c r="G57" s="136"/>
      <c r="H57" s="136"/>
      <c r="I57" s="136"/>
      <c r="J57" s="136"/>
    </row>
    <row r="58" spans="2:10" s="133" customFormat="1">
      <c r="B58" s="136"/>
      <c r="D58" s="136"/>
      <c r="E58" s="136"/>
      <c r="F58" s="136"/>
      <c r="G58" s="136"/>
      <c r="H58" s="136"/>
      <c r="I58" s="136"/>
      <c r="J58" s="136"/>
    </row>
    <row r="59" spans="2:10" s="133" customFormat="1">
      <c r="B59" s="136"/>
      <c r="D59" s="136"/>
      <c r="E59" s="136"/>
      <c r="F59" s="136"/>
      <c r="G59" s="136"/>
      <c r="H59" s="136"/>
      <c r="I59" s="136"/>
      <c r="J59" s="136"/>
    </row>
    <row r="60" spans="2:10" s="133" customFormat="1">
      <c r="B60" s="136"/>
      <c r="D60" s="136"/>
      <c r="E60" s="136"/>
      <c r="F60" s="136"/>
      <c r="G60" s="136"/>
      <c r="H60" s="136"/>
      <c r="I60" s="136"/>
      <c r="J60" s="136"/>
    </row>
    <row r="61" spans="2:10" s="133" customFormat="1">
      <c r="B61" s="136"/>
      <c r="D61" s="136"/>
      <c r="E61" s="136"/>
      <c r="F61" s="136"/>
      <c r="G61" s="136"/>
      <c r="H61" s="136"/>
      <c r="I61" s="136"/>
      <c r="J61" s="136"/>
    </row>
    <row r="62" spans="2:10" s="133" customFormat="1">
      <c r="B62" s="136"/>
      <c r="D62" s="136"/>
      <c r="E62" s="136"/>
      <c r="F62" s="136"/>
      <c r="G62" s="136"/>
      <c r="H62" s="136"/>
      <c r="I62" s="136"/>
      <c r="J62" s="136"/>
    </row>
    <row r="63" spans="2:10" s="133" customFormat="1">
      <c r="B63" s="136"/>
      <c r="D63" s="136"/>
      <c r="E63" s="136"/>
      <c r="F63" s="136"/>
      <c r="G63" s="136"/>
      <c r="H63" s="136"/>
      <c r="I63" s="136"/>
      <c r="J63" s="136"/>
    </row>
    <row r="64" spans="2:10" s="133" customFormat="1">
      <c r="B64" s="136"/>
      <c r="D64" s="136"/>
      <c r="E64" s="136"/>
      <c r="F64" s="136"/>
      <c r="G64" s="136"/>
      <c r="H64" s="136"/>
      <c r="I64" s="136"/>
      <c r="J64" s="136"/>
    </row>
    <row r="65" spans="2:10" s="133" customFormat="1">
      <c r="B65" s="136"/>
      <c r="D65" s="136"/>
      <c r="E65" s="136"/>
      <c r="F65" s="136"/>
      <c r="G65" s="136"/>
      <c r="H65" s="136"/>
      <c r="I65" s="136"/>
      <c r="J65" s="136"/>
    </row>
    <row r="66" spans="2:10" s="133" customFormat="1">
      <c r="B66" s="136"/>
      <c r="D66" s="136"/>
      <c r="E66" s="136"/>
      <c r="F66" s="136"/>
      <c r="G66" s="136"/>
      <c r="H66" s="136"/>
      <c r="I66" s="136"/>
      <c r="J66" s="136"/>
    </row>
    <row r="67" spans="2:10" s="133" customFormat="1">
      <c r="B67" s="136"/>
      <c r="D67" s="136"/>
      <c r="E67" s="136"/>
      <c r="F67" s="136"/>
      <c r="G67" s="136"/>
      <c r="H67" s="136"/>
      <c r="I67" s="136"/>
      <c r="J67" s="136"/>
    </row>
    <row r="68" spans="2:10" s="133" customFormat="1">
      <c r="B68" s="136"/>
      <c r="D68" s="136"/>
      <c r="E68" s="136"/>
      <c r="F68" s="136"/>
      <c r="G68" s="136"/>
      <c r="H68" s="136"/>
      <c r="I68" s="136"/>
      <c r="J68" s="136"/>
    </row>
    <row r="69" spans="2:10" s="133" customFormat="1">
      <c r="B69" s="136"/>
      <c r="D69" s="136"/>
      <c r="E69" s="136"/>
      <c r="F69" s="136"/>
      <c r="G69" s="136"/>
      <c r="H69" s="136"/>
      <c r="I69" s="136"/>
      <c r="J69" s="136"/>
    </row>
    <row r="70" spans="2:10" s="133" customFormat="1">
      <c r="B70" s="136"/>
      <c r="D70" s="136"/>
      <c r="E70" s="136"/>
      <c r="F70" s="136"/>
      <c r="G70" s="136"/>
      <c r="H70" s="136"/>
      <c r="I70" s="136"/>
      <c r="J70" s="136"/>
    </row>
    <row r="71" spans="2:10" s="133" customFormat="1">
      <c r="B71" s="136"/>
      <c r="D71" s="136"/>
      <c r="E71" s="136"/>
      <c r="F71" s="136"/>
      <c r="G71" s="136"/>
      <c r="H71" s="136"/>
      <c r="I71" s="136"/>
      <c r="J71" s="136"/>
    </row>
    <row r="72" spans="2:10" s="133" customFormat="1">
      <c r="B72" s="136"/>
      <c r="D72" s="136"/>
      <c r="E72" s="136"/>
      <c r="F72" s="136"/>
      <c r="G72" s="136"/>
      <c r="H72" s="136"/>
      <c r="I72" s="136"/>
      <c r="J72" s="136"/>
    </row>
    <row r="73" spans="2:10" s="133" customFormat="1">
      <c r="B73" s="136"/>
      <c r="D73" s="136"/>
      <c r="E73" s="136"/>
      <c r="F73" s="136"/>
      <c r="G73" s="136"/>
      <c r="H73" s="136"/>
      <c r="I73" s="136"/>
      <c r="J73" s="136"/>
    </row>
    <row r="74" spans="2:10" s="133" customFormat="1">
      <c r="B74" s="136"/>
      <c r="D74" s="136"/>
      <c r="E74" s="136"/>
      <c r="F74" s="136"/>
      <c r="G74" s="136"/>
      <c r="H74" s="136"/>
      <c r="I74" s="136"/>
      <c r="J74" s="136"/>
    </row>
    <row r="75" spans="2:10" s="133" customFormat="1">
      <c r="B75" s="136"/>
      <c r="D75" s="136"/>
      <c r="E75" s="136"/>
      <c r="F75" s="136"/>
      <c r="G75" s="136"/>
      <c r="H75" s="136"/>
      <c r="I75" s="136"/>
      <c r="J75" s="136"/>
    </row>
    <row r="76" spans="2:10" s="133" customFormat="1">
      <c r="B76" s="136"/>
      <c r="D76" s="136"/>
      <c r="E76" s="136"/>
      <c r="F76" s="136"/>
      <c r="G76" s="136"/>
      <c r="H76" s="136"/>
      <c r="I76" s="136"/>
      <c r="J76" s="136"/>
    </row>
    <row r="77" spans="2:10" s="133" customFormat="1">
      <c r="B77" s="136"/>
      <c r="D77" s="136"/>
      <c r="E77" s="136"/>
      <c r="F77" s="136"/>
      <c r="G77" s="136"/>
      <c r="H77" s="136"/>
      <c r="I77" s="136"/>
      <c r="J77" s="136"/>
    </row>
    <row r="78" spans="2:10" s="133" customFormat="1">
      <c r="B78" s="136"/>
      <c r="D78" s="136"/>
      <c r="E78" s="136"/>
      <c r="F78" s="136"/>
      <c r="G78" s="136"/>
      <c r="H78" s="136"/>
      <c r="I78" s="136"/>
      <c r="J78" s="136"/>
    </row>
    <row r="79" spans="2:10" s="133" customFormat="1">
      <c r="B79" s="136"/>
      <c r="D79" s="136"/>
      <c r="E79" s="136"/>
      <c r="F79" s="136"/>
      <c r="G79" s="136"/>
      <c r="H79" s="136"/>
      <c r="I79" s="136"/>
      <c r="J79" s="136"/>
    </row>
    <row r="80" spans="2:10" s="133" customFormat="1">
      <c r="B80" s="136"/>
      <c r="D80" s="136"/>
      <c r="E80" s="136"/>
      <c r="F80" s="136"/>
      <c r="G80" s="136"/>
      <c r="H80" s="136"/>
      <c r="I80" s="136"/>
      <c r="J80" s="136"/>
    </row>
    <row r="81" spans="2:10" s="133" customFormat="1">
      <c r="B81" s="136"/>
      <c r="D81" s="136"/>
      <c r="E81" s="136"/>
      <c r="F81" s="136"/>
      <c r="G81" s="136"/>
      <c r="H81" s="136"/>
      <c r="I81" s="136"/>
      <c r="J81" s="136"/>
    </row>
    <row r="82" spans="2:10" s="133" customFormat="1">
      <c r="B82" s="136"/>
      <c r="D82" s="136"/>
      <c r="E82" s="136"/>
      <c r="F82" s="136"/>
      <c r="G82" s="136"/>
      <c r="H82" s="136"/>
      <c r="I82" s="136"/>
      <c r="J82" s="136"/>
    </row>
    <row r="83" spans="2:10" s="133" customFormat="1">
      <c r="B83" s="136"/>
      <c r="D83" s="136"/>
      <c r="E83" s="136"/>
      <c r="F83" s="136"/>
      <c r="G83" s="136"/>
      <c r="H83" s="136"/>
      <c r="I83" s="136"/>
      <c r="J83" s="136"/>
    </row>
    <row r="84" spans="2:10" s="133" customFormat="1">
      <c r="B84" s="136"/>
      <c r="D84" s="136"/>
      <c r="E84" s="136"/>
      <c r="F84" s="136"/>
      <c r="G84" s="136"/>
      <c r="H84" s="136"/>
      <c r="I84" s="136"/>
      <c r="J84" s="136"/>
    </row>
    <row r="85" spans="2:10" s="133" customFormat="1">
      <c r="B85" s="136"/>
      <c r="D85" s="136"/>
      <c r="E85" s="136"/>
      <c r="F85" s="136"/>
      <c r="G85" s="136"/>
      <c r="H85" s="136"/>
      <c r="I85" s="136"/>
      <c r="J85" s="136"/>
    </row>
    <row r="86" spans="2:10" s="133" customFormat="1">
      <c r="B86" s="136"/>
      <c r="D86" s="136"/>
      <c r="E86" s="136"/>
      <c r="F86" s="136"/>
      <c r="G86" s="136"/>
      <c r="H86" s="136"/>
      <c r="I86" s="136"/>
      <c r="J86" s="136"/>
    </row>
    <row r="87" spans="2:10" s="133" customFormat="1">
      <c r="B87" s="136"/>
      <c r="D87" s="136"/>
      <c r="E87" s="136"/>
      <c r="F87" s="136"/>
      <c r="G87" s="136"/>
      <c r="H87" s="136"/>
      <c r="I87" s="136"/>
      <c r="J87" s="136"/>
    </row>
    <row r="88" spans="2:10" s="133" customFormat="1">
      <c r="B88" s="136"/>
      <c r="D88" s="136"/>
      <c r="E88" s="136"/>
      <c r="F88" s="136"/>
      <c r="G88" s="136"/>
      <c r="H88" s="136"/>
      <c r="I88" s="136"/>
      <c r="J88" s="136"/>
    </row>
    <row r="89" spans="2:10" s="133" customFormat="1">
      <c r="B89" s="136"/>
      <c r="D89" s="136"/>
      <c r="E89" s="136"/>
      <c r="F89" s="136"/>
      <c r="G89" s="136"/>
      <c r="H89" s="136"/>
      <c r="I89" s="136"/>
      <c r="J89" s="136"/>
    </row>
    <row r="90" spans="2:10" s="133" customFormat="1">
      <c r="B90" s="136"/>
      <c r="D90" s="136"/>
      <c r="E90" s="136"/>
      <c r="F90" s="136"/>
      <c r="G90" s="136"/>
      <c r="H90" s="136"/>
      <c r="I90" s="136"/>
      <c r="J90" s="136"/>
    </row>
    <row r="91" spans="2:10" s="133" customFormat="1">
      <c r="B91" s="136"/>
      <c r="D91" s="136"/>
      <c r="E91" s="136"/>
      <c r="F91" s="136"/>
      <c r="G91" s="136"/>
      <c r="H91" s="136"/>
      <c r="I91" s="136"/>
      <c r="J91" s="136"/>
    </row>
    <row r="92" spans="2:10" s="133" customFormat="1">
      <c r="B92" s="136"/>
      <c r="D92" s="136"/>
      <c r="E92" s="136"/>
      <c r="F92" s="136"/>
      <c r="G92" s="136"/>
      <c r="H92" s="136"/>
      <c r="I92" s="136"/>
      <c r="J92" s="136"/>
    </row>
    <row r="93" spans="2:10" s="133" customFormat="1">
      <c r="B93" s="136"/>
      <c r="D93" s="136"/>
      <c r="E93" s="136"/>
      <c r="F93" s="136"/>
      <c r="G93" s="136"/>
      <c r="H93" s="136"/>
      <c r="I93" s="136"/>
      <c r="J93" s="136"/>
    </row>
    <row r="94" spans="2:10" s="133" customFormat="1">
      <c r="B94" s="136"/>
      <c r="D94" s="136"/>
      <c r="E94" s="136"/>
      <c r="F94" s="136"/>
      <c r="G94" s="136"/>
      <c r="H94" s="136"/>
      <c r="I94" s="136"/>
      <c r="J94" s="136"/>
    </row>
    <row r="95" spans="2:10" s="133" customFormat="1">
      <c r="B95" s="136"/>
      <c r="D95" s="136"/>
      <c r="E95" s="136"/>
      <c r="F95" s="136"/>
      <c r="G95" s="136"/>
      <c r="H95" s="136"/>
      <c r="I95" s="136"/>
      <c r="J95" s="136"/>
    </row>
    <row r="96" spans="2:10" s="133" customFormat="1">
      <c r="B96" s="136"/>
      <c r="D96" s="136"/>
      <c r="E96" s="136"/>
      <c r="F96" s="136"/>
      <c r="G96" s="136"/>
      <c r="H96" s="136"/>
      <c r="I96" s="136"/>
      <c r="J96" s="136"/>
    </row>
    <row r="97" spans="2:10" s="133" customFormat="1">
      <c r="B97" s="136"/>
      <c r="D97" s="136"/>
      <c r="E97" s="136"/>
      <c r="F97" s="136"/>
      <c r="G97" s="136"/>
      <c r="H97" s="136"/>
      <c r="I97" s="136"/>
      <c r="J97" s="136"/>
    </row>
    <row r="98" spans="2:10" s="133" customFormat="1">
      <c r="B98" s="136"/>
      <c r="D98" s="136"/>
      <c r="E98" s="136"/>
      <c r="F98" s="136"/>
      <c r="G98" s="136"/>
      <c r="H98" s="136"/>
      <c r="I98" s="136"/>
      <c r="J98" s="136"/>
    </row>
    <row r="99" spans="2:10" s="133" customFormat="1">
      <c r="B99" s="136"/>
      <c r="D99" s="136"/>
      <c r="E99" s="136"/>
      <c r="F99" s="136"/>
      <c r="G99" s="136"/>
      <c r="H99" s="136"/>
      <c r="I99" s="136"/>
      <c r="J99" s="136"/>
    </row>
    <row r="100" spans="2:10" s="133" customFormat="1">
      <c r="B100" s="136"/>
      <c r="D100" s="136"/>
      <c r="E100" s="136"/>
      <c r="F100" s="136"/>
      <c r="G100" s="136"/>
      <c r="H100" s="136"/>
      <c r="I100" s="136"/>
      <c r="J100" s="136"/>
    </row>
    <row r="101" spans="2:10" s="133" customFormat="1">
      <c r="B101" s="136"/>
      <c r="D101" s="136"/>
      <c r="E101" s="136"/>
      <c r="F101" s="136"/>
      <c r="G101" s="136"/>
      <c r="H101" s="136"/>
      <c r="I101" s="136"/>
      <c r="J101" s="136"/>
    </row>
    <row r="102" spans="2:10" s="133" customFormat="1">
      <c r="B102" s="136"/>
      <c r="D102" s="136"/>
      <c r="E102" s="136"/>
      <c r="F102" s="136"/>
      <c r="G102" s="136"/>
      <c r="H102" s="136"/>
      <c r="I102" s="136"/>
      <c r="J102" s="136"/>
    </row>
    <row r="103" spans="2:10" s="133" customFormat="1">
      <c r="B103" s="136"/>
      <c r="D103" s="136"/>
      <c r="E103" s="136"/>
      <c r="F103" s="136"/>
      <c r="G103" s="136"/>
      <c r="H103" s="136"/>
      <c r="I103" s="136"/>
      <c r="J103" s="136"/>
    </row>
    <row r="104" spans="2:10" s="133" customFormat="1">
      <c r="B104" s="136"/>
      <c r="D104" s="136"/>
      <c r="E104" s="136"/>
      <c r="F104" s="136"/>
      <c r="G104" s="136"/>
      <c r="H104" s="136"/>
      <c r="I104" s="136"/>
      <c r="J104" s="136"/>
    </row>
    <row r="105" spans="2:10" s="133" customFormat="1">
      <c r="B105" s="136"/>
      <c r="D105" s="136"/>
      <c r="E105" s="136"/>
      <c r="F105" s="136"/>
      <c r="G105" s="136"/>
      <c r="H105" s="136"/>
      <c r="I105" s="136"/>
      <c r="J105" s="136"/>
    </row>
    <row r="106" spans="2:10" s="133" customFormat="1">
      <c r="B106" s="136"/>
      <c r="D106" s="136"/>
      <c r="E106" s="136"/>
      <c r="F106" s="136"/>
      <c r="G106" s="136"/>
      <c r="H106" s="136"/>
      <c r="I106" s="136"/>
      <c r="J106" s="136"/>
    </row>
    <row r="107" spans="2:10" s="133" customFormat="1">
      <c r="B107" s="136"/>
      <c r="D107" s="136"/>
      <c r="E107" s="136"/>
      <c r="F107" s="136"/>
      <c r="G107" s="136"/>
      <c r="H107" s="136"/>
      <c r="I107" s="136"/>
      <c r="J107" s="136"/>
    </row>
    <row r="108" spans="2:10" s="133" customFormat="1">
      <c r="B108" s="136"/>
      <c r="D108" s="136"/>
      <c r="E108" s="136"/>
      <c r="F108" s="136"/>
      <c r="G108" s="136"/>
      <c r="H108" s="136"/>
      <c r="I108" s="136"/>
      <c r="J108" s="136"/>
    </row>
  </sheetData>
  <sheetProtection sheet="1" formatCells="0" formatColumns="0" formatRows="0" selectLockedCells="1"/>
  <pageMargins left="0" right="0" top="0.98425196850393704" bottom="0.98425196850393704" header="0.51181102362204722" footer="0.51181102362204722"/>
  <pageSetup paperSize="9" scale="82" firstPageNumber="4294967295" fitToWidth="2"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theme="0"/>
  </sheetPr>
  <dimension ref="A1"/>
  <sheetViews>
    <sheetView topLeftCell="A23" workbookViewId="0">
      <selection activeCell="H107" sqref="H107"/>
    </sheetView>
  </sheetViews>
  <sheetFormatPr baseColWidth="10" defaultRowHeight="13.2"/>
  <sheetData/>
  <sheetProtection sheet="1" objects="1" scenarios="1"/>
  <pageMargins left="0.7" right="0.7" top="0.78740157500000008" bottom="0.78740157500000008" header="0.3" footer="0.3"/>
  <pageSetup paperSize="9" firstPageNumber="4294967295" orientation="portrait" horizontalDpi="2147483648"/>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Planungsübersicht</vt:lpstr>
      <vt:lpstr>Energieverbräuche</vt:lpstr>
      <vt:lpstr>Faktoren</vt:lpstr>
      <vt:lpstr>CO2-Schulbilanz</vt:lpstr>
      <vt:lpstr>Anleitung</vt:lpstr>
      <vt:lpstr>'CO2-Schulbilanz'!Druckbereich</vt:lpstr>
      <vt:lpstr>Energieverbräuche!Druckbereich</vt:lpstr>
      <vt:lpstr>Faktoren!Druckbereich</vt:lpstr>
      <vt:lpstr>Planungsübersicht!Druckbereich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Björn von Kleist</dc:creator>
  <cp:lastModifiedBy>Swaantje Temmen</cp:lastModifiedBy>
  <cp:revision>1</cp:revision>
  <dcterms:created xsi:type="dcterms:W3CDTF">2007-04-19T19:04:26Z</dcterms:created>
  <dcterms:modified xsi:type="dcterms:W3CDTF">2026-08-31T11:21:50Z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